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updateLinks="never" codeName="ThisWorkbook"/>
  <mc:AlternateContent xmlns:mc="http://schemas.openxmlformats.org/markup-compatibility/2006">
    <mc:Choice Requires="x15">
      <x15ac:absPath xmlns:x15ac="http://schemas.microsoft.com/office/spreadsheetml/2010/11/ac" url="C:\Users\ekofman\Box\ARC\Borrower Presentation\"/>
    </mc:Choice>
  </mc:AlternateContent>
  <xr:revisionPtr revIDLastSave="0" documentId="13_ncr:1_{B74257CA-22D2-468F-8B8F-4B8565028E92}" xr6:coauthVersionLast="47" xr6:coauthVersionMax="47" xr10:uidLastSave="{00000000-0000-0000-0000-000000000000}"/>
  <bookViews>
    <workbookView xWindow="-27240" yWindow="1905" windowWidth="21810" windowHeight="11325" xr2:uid="{00000000-000D-0000-FFFF-FFFF00000000}"/>
  </bookViews>
  <sheets>
    <sheet name="Termination Calculation" sheetId="1" r:id="rId1"/>
    <sheet name="Yield Maintenance Language - A" sheetId="6" r:id="rId2"/>
    <sheet name="Amort" sheetId="4" state="hidden" r:id="rId3"/>
    <sheet name="Calculations for Amort" sheetId="5" state="hidden" r:id="rId4"/>
  </sheets>
  <externalReferences>
    <externalReference r:id="rId5"/>
    <externalReference r:id="rId6"/>
  </externalReferences>
  <definedNames>
    <definedName name="cap_vol">OFFSET([1]CapVol!$A$1:$H$8,0,0,COUNTA([1]CapVol!$A$1:$A$16),COUNTA([1]CapVol!$A$1:$Z$1))</definedName>
    <definedName name="caplet_vol">OFFSET([1]CapVol!$A$20,0,0,COUNTA([1]CapVol!$A$20:$A$140),COUNTA([1]CapVol!$A$20:$P$20))</definedName>
    <definedName name="chart_USDLIB_dates">OFFSET([0]!USDLIB_dates_topLeft,0,0,COUNT(USDLIB_rates_topLEft:USDLIB_rates_bottomLeft),1)</definedName>
    <definedName name="chart_USDLIB_rates">OFFSET([0]!USDLIB_rates_topLEft,0,0,COUNT(USDLIB_rates_topLEft:USDLIB_rates_bottomLeft),1)</definedName>
    <definedName name="df_curve_live">OFFSET('[1]Zero Curve - Live'!$A$114,0,0,COUNT('[1]Zero Curve - Live'!$A$114:$A$201),2)</definedName>
    <definedName name="df_curve_shift">OFFSET('[1]Zero Curve'!$A$256,0,2,COUNT('[1]Zero Curve'!$A$256:$A$392),2)</definedName>
    <definedName name="floor_vol">OFFSET([1]FloorVol!$A$1:$L$8,0,0,COUNTA([1]FloorVol!$A$1:$A$16),COUNTA([1]FloorVol!$A$1:$Z$1))</definedName>
    <definedName name="floorlet_vol">OFFSET([1]FloorVol!$A$20,0,0,COUNTA([1]FloorVol!$A$20:$A$140),COUNTA([1]FloorVol!$A$20:$P$20))</definedName>
    <definedName name="holidays">CHOOSE('[1]Zero Curve'!$Y$6,holidays_Sydney,holidays_Toronto,holidays_Frankfurt,holidays_Tokyo,holidays_London,holidays_NewYork,holidays_NY_Lon)</definedName>
    <definedName name="holidays_Frankfurt">OFFSET([2]Holidays!$C$16,0,0,[2]Holidays!$B$6,1)</definedName>
    <definedName name="holidays_London">OFFSET([2]Holidays!$E$16,0,0,[2]Holidays!$B$8,1)</definedName>
    <definedName name="holidays_NewYork">OFFSET([2]Holidays!$G$16,0,0,[2]Holidays!$B$9,1)</definedName>
    <definedName name="holidays_NY_Lon">OFFSET([2]Holidays!$H$16,0,0,[2]Holidays!$B$10,1)</definedName>
    <definedName name="holidays_Sydney">OFFSET([2]Holidays!$A$16,0,0,[2]Holidays!$B$4,1)</definedName>
    <definedName name="holidays_Tokyo">OFFSET([2]Holidays!$D$16,0,0,[2]Holidays!$B$7,1)</definedName>
    <definedName name="holidays_Toronto">OFFSET([2]Holidays!$B$16,0,0,[2]Holidays!$B$5,1)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JUNK_TEST">OFFSET('[1]Zero Curve'!XFC1,0,0,COUNT('[1]Zero Curve'!XFC1:XFC137),2)</definedName>
    <definedName name="_xlnm.Print_Area" localSheetId="0">'Termination Calculation'!$A$1:$K$53</definedName>
    <definedName name="_xlnm.Print_Area" localSheetId="1">'Yield Maintenance Language - A'!$A$1:$N$31</definedName>
    <definedName name="Resets">#REF!</definedName>
    <definedName name="spot">OFFSET([1]Graph!$G$41,0,0,COUNT([1]Graph!$G$41:'[1]Graph'!$G$76),2)</definedName>
    <definedName name="swo_vols">OFFSET([1]SwaptionVol!$B$1,0,0,COUNTA([1]SwaptionVol!$B$1:$B$30),COUNTA([1]SwaptionVol!$B$1:$Y$1))</definedName>
    <definedName name="swp_vol">OFFSET([1]SwaptionVol!$A$1,0,0,COUNTA([1]SwaptionVol!$A$1:$A$30),COUNTA([1]SwaptionVol!$A$1:$Y$1))</definedName>
    <definedName name="test">#REF!</definedName>
    <definedName name="USDLIB_rates_topLEft">[1]Graph!$H$41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1" l="1"/>
  <c r="A48" i="1" l="1"/>
  <c r="A49" i="1"/>
  <c r="C414" i="1"/>
  <c r="J17" i="1" l="1"/>
  <c r="I17" i="1"/>
  <c r="J16" i="1"/>
  <c r="H17" i="1"/>
  <c r="I16" i="1"/>
  <c r="H16" i="1"/>
  <c r="F17" i="1"/>
  <c r="F16" i="1"/>
  <c r="E17" i="1"/>
  <c r="E16" i="1"/>
  <c r="D17" i="1"/>
  <c r="D16" i="1"/>
  <c r="F11" i="1"/>
  <c r="B54" i="1" s="1"/>
  <c r="B55" i="1" s="1"/>
  <c r="B2" i="4"/>
  <c r="B9" i="4"/>
  <c r="B8" i="4"/>
  <c r="L18" i="1"/>
  <c r="A18" i="1" s="1"/>
  <c r="C18" i="1" s="1"/>
  <c r="B7" i="4"/>
  <c r="D377" i="4"/>
  <c r="D378" i="4"/>
  <c r="F378" i="4" s="1"/>
  <c r="D379" i="4"/>
  <c r="E379" i="4" s="1"/>
  <c r="D380" i="4"/>
  <c r="D381" i="4"/>
  <c r="D382" i="4"/>
  <c r="E382" i="4" s="1"/>
  <c r="D383" i="4"/>
  <c r="E383" i="4" s="1"/>
  <c r="D384" i="4"/>
  <c r="F383" i="4" s="1"/>
  <c r="D385" i="4"/>
  <c r="F385" i="4" s="1"/>
  <c r="D386" i="4"/>
  <c r="E386" i="4" s="1"/>
  <c r="D387" i="4"/>
  <c r="E387" i="4" s="1"/>
  <c r="D388" i="4"/>
  <c r="F388" i="4" s="1"/>
  <c r="D389" i="4"/>
  <c r="E389" i="4" s="1"/>
  <c r="D390" i="4"/>
  <c r="E390" i="4"/>
  <c r="D391" i="4"/>
  <c r="E391" i="4" s="1"/>
  <c r="D392" i="4"/>
  <c r="E392" i="4" s="1"/>
  <c r="D393" i="4"/>
  <c r="E393" i="4" s="1"/>
  <c r="D394" i="4"/>
  <c r="F394" i="4" s="1"/>
  <c r="E394" i="4"/>
  <c r="D395" i="4"/>
  <c r="E395" i="4" s="1"/>
  <c r="D396" i="4"/>
  <c r="D397" i="4"/>
  <c r="E397" i="4" s="1"/>
  <c r="D398" i="4"/>
  <c r="F398" i="4" s="1"/>
  <c r="D399" i="4"/>
  <c r="E399" i="4" s="1"/>
  <c r="D400" i="4"/>
  <c r="E400" i="4" s="1"/>
  <c r="D401" i="4"/>
  <c r="E401" i="4" s="1"/>
  <c r="D402" i="4"/>
  <c r="E402" i="4"/>
  <c r="D403" i="4"/>
  <c r="E403" i="4" s="1"/>
  <c r="D404" i="4"/>
  <c r="E404" i="4" s="1"/>
  <c r="D405" i="4"/>
  <c r="F405" i="4" s="1"/>
  <c r="D406" i="4"/>
  <c r="E406" i="4"/>
  <c r="D407" i="4"/>
  <c r="E407" i="4" s="1"/>
  <c r="D408" i="4"/>
  <c r="D409" i="4"/>
  <c r="D410" i="4"/>
  <c r="F410" i="4" s="1"/>
  <c r="E410" i="4"/>
  <c r="D411" i="4"/>
  <c r="E411" i="4" s="1"/>
  <c r="D412" i="4"/>
  <c r="D413" i="4"/>
  <c r="E413" i="4" s="1"/>
  <c r="D414" i="4"/>
  <c r="E414" i="4" s="1"/>
  <c r="H10" i="1"/>
  <c r="G17" i="1"/>
  <c r="F392" i="4"/>
  <c r="F402" i="4"/>
  <c r="F386" i="4"/>
  <c r="F382" i="4"/>
  <c r="F407" i="4" l="1"/>
  <c r="F381" i="4"/>
  <c r="F406" i="4"/>
  <c r="F387" i="4"/>
  <c r="F411" i="4"/>
  <c r="F379" i="4"/>
  <c r="H390" i="4"/>
  <c r="E378" i="4"/>
  <c r="F401" i="4"/>
  <c r="F399" i="4"/>
  <c r="E398" i="4"/>
  <c r="F390" i="4"/>
  <c r="F409" i="4"/>
  <c r="F396" i="4"/>
  <c r="F377" i="4"/>
  <c r="F408" i="4"/>
  <c r="H407" i="4"/>
  <c r="F412" i="4"/>
  <c r="F389" i="4"/>
  <c r="F404" i="4"/>
  <c r="F393" i="4"/>
  <c r="F391" i="4"/>
  <c r="F384" i="4"/>
  <c r="H410" i="4"/>
  <c r="F397" i="4"/>
  <c r="F395" i="4"/>
  <c r="F400" i="4"/>
  <c r="E409" i="4"/>
  <c r="E405" i="4"/>
  <c r="E385" i="4"/>
  <c r="E381" i="4"/>
  <c r="E377" i="4"/>
  <c r="F403" i="4"/>
  <c r="F380" i="4"/>
  <c r="E412" i="4"/>
  <c r="E408" i="4"/>
  <c r="E396" i="4"/>
  <c r="E388" i="4"/>
  <c r="E384" i="4"/>
  <c r="E380" i="4"/>
  <c r="K287" i="5"/>
  <c r="H380" i="4"/>
  <c r="H389" i="4"/>
  <c r="H378" i="4"/>
  <c r="H379" i="4"/>
  <c r="H383" i="4"/>
  <c r="H386" i="4"/>
  <c r="H406" i="4"/>
  <c r="H414" i="4"/>
  <c r="H405" i="4"/>
  <c r="H385" i="4"/>
  <c r="H394" i="4"/>
  <c r="H398" i="4"/>
  <c r="H403" i="4"/>
  <c r="H381" i="4"/>
  <c r="H396" i="4"/>
  <c r="H399" i="4"/>
  <c r="H401" i="4"/>
  <c r="H408" i="4"/>
  <c r="G55" i="5"/>
  <c r="H382" i="4"/>
  <c r="H395" i="4"/>
  <c r="H413" i="4"/>
  <c r="H409" i="4"/>
  <c r="H384" i="4"/>
  <c r="H387" i="4"/>
  <c r="H391" i="4"/>
  <c r="H411" i="4"/>
  <c r="G270" i="5"/>
  <c r="H402" i="4"/>
  <c r="H412" i="4"/>
  <c r="H397" i="4"/>
  <c r="H377" i="4"/>
  <c r="H400" i="4"/>
  <c r="H388" i="4"/>
  <c r="H392" i="4"/>
  <c r="H404" i="4"/>
  <c r="H393" i="4"/>
  <c r="K39" i="5"/>
  <c r="K225" i="5"/>
  <c r="G33" i="5"/>
  <c r="G241" i="5"/>
  <c r="K178" i="5"/>
  <c r="L19" i="1"/>
  <c r="G100" i="5"/>
  <c r="G85" i="5"/>
  <c r="G171" i="5"/>
  <c r="K356" i="5"/>
  <c r="K323" i="5"/>
  <c r="C5" i="5"/>
  <c r="D17" i="4" s="1"/>
  <c r="G290" i="5"/>
  <c r="K292" i="5"/>
  <c r="G78" i="5"/>
  <c r="G244" i="5"/>
  <c r="G237" i="5"/>
  <c r="G118" i="5"/>
  <c r="K86" i="5"/>
  <c r="K150" i="5"/>
  <c r="K94" i="5"/>
  <c r="G183" i="5"/>
  <c r="G87" i="5"/>
  <c r="K109" i="5"/>
  <c r="G42" i="5"/>
  <c r="G111" i="5"/>
  <c r="G32" i="5"/>
  <c r="G178" i="5"/>
  <c r="K190" i="5"/>
  <c r="G30" i="5"/>
  <c r="G89" i="5"/>
  <c r="K78" i="5"/>
  <c r="K302" i="5"/>
  <c r="K313" i="5"/>
  <c r="K58" i="5"/>
  <c r="K262" i="5"/>
  <c r="K15" i="5"/>
  <c r="K79" i="5"/>
  <c r="K143" i="5"/>
  <c r="K207" i="5"/>
  <c r="K271" i="5"/>
  <c r="K12" i="5"/>
  <c r="K76" i="5"/>
  <c r="K140" i="5"/>
  <c r="K204" i="5"/>
  <c r="K268" i="5"/>
  <c r="K332" i="5"/>
  <c r="K53" i="5"/>
  <c r="K117" i="5"/>
  <c r="K181" i="5"/>
  <c r="K245" i="5"/>
  <c r="K364" i="5"/>
  <c r="K142" i="5"/>
  <c r="K238" i="5"/>
  <c r="K234" i="5"/>
  <c r="K354" i="5"/>
  <c r="K182" i="5"/>
  <c r="K35" i="5"/>
  <c r="K99" i="5"/>
  <c r="K163" i="5"/>
  <c r="K227" i="5"/>
  <c r="K291" i="5"/>
  <c r="K32" i="5"/>
  <c r="K96" i="5"/>
  <c r="K160" i="5"/>
  <c r="K224" i="5"/>
  <c r="K288" i="5"/>
  <c r="K25" i="5"/>
  <c r="K89" i="5"/>
  <c r="K153" i="5"/>
  <c r="K217" i="5"/>
  <c r="K281" i="5"/>
  <c r="K321" i="5"/>
  <c r="K278" i="5"/>
  <c r="K59" i="5"/>
  <c r="K187" i="5"/>
  <c r="K315" i="5"/>
  <c r="K104" i="5"/>
  <c r="K232" i="5"/>
  <c r="K17" i="5"/>
  <c r="K145" i="5"/>
  <c r="K273" i="5"/>
  <c r="K337" i="5"/>
  <c r="K114" i="5"/>
  <c r="G312" i="5"/>
  <c r="G299" i="5"/>
  <c r="G292" i="5"/>
  <c r="G323" i="5"/>
  <c r="G362" i="5"/>
  <c r="G139" i="5"/>
  <c r="G231" i="5"/>
  <c r="G90" i="5"/>
  <c r="K206" i="5"/>
  <c r="K154" i="5"/>
  <c r="K102" i="5"/>
  <c r="K103" i="5"/>
  <c r="K231" i="5"/>
  <c r="K20" i="5"/>
  <c r="K148" i="5"/>
  <c r="K276" i="5"/>
  <c r="K61" i="5"/>
  <c r="K189" i="5"/>
  <c r="K301" i="5"/>
  <c r="K290" i="5"/>
  <c r="K34" i="5"/>
  <c r="G364" i="5"/>
  <c r="G306" i="5"/>
  <c r="G342" i="5"/>
  <c r="G160" i="5"/>
  <c r="G322" i="5"/>
  <c r="G331" i="5"/>
  <c r="G223" i="5"/>
  <c r="G92" i="5"/>
  <c r="G172" i="5"/>
  <c r="G7" i="5"/>
  <c r="K222" i="5"/>
  <c r="K355" i="5"/>
  <c r="K122" i="5"/>
  <c r="K198" i="5"/>
  <c r="K47" i="5"/>
  <c r="K127" i="5"/>
  <c r="K223" i="5"/>
  <c r="K303" i="5"/>
  <c r="K60" i="5"/>
  <c r="K156" i="5"/>
  <c r="K236" i="5"/>
  <c r="K316" i="5"/>
  <c r="K69" i="5"/>
  <c r="K149" i="5"/>
  <c r="K229" i="5"/>
  <c r="K348" i="5"/>
  <c r="K336" i="5"/>
  <c r="K298" i="5"/>
  <c r="K338" i="5"/>
  <c r="K54" i="5"/>
  <c r="K83" i="5"/>
  <c r="K179" i="5"/>
  <c r="K259" i="5"/>
  <c r="K16" i="5"/>
  <c r="K112" i="5"/>
  <c r="K192" i="5"/>
  <c r="K272" i="5"/>
  <c r="K41" i="5"/>
  <c r="K121" i="5"/>
  <c r="K201" i="5"/>
  <c r="K286" i="5"/>
  <c r="K74" i="5"/>
  <c r="K27" i="5"/>
  <c r="K219" i="5"/>
  <c r="K40" i="5"/>
  <c r="K200" i="5"/>
  <c r="K49" i="5"/>
  <c r="K209" i="5"/>
  <c r="K353" i="5"/>
  <c r="K50" i="5"/>
  <c r="G48" i="5"/>
  <c r="G319" i="5"/>
  <c r="G240" i="5"/>
  <c r="G268" i="5"/>
  <c r="G266" i="5"/>
  <c r="G287" i="5"/>
  <c r="K347" i="5"/>
  <c r="K230" i="5"/>
  <c r="K135" i="5"/>
  <c r="K295" i="5"/>
  <c r="K116" i="5"/>
  <c r="K308" i="5"/>
  <c r="K125" i="5"/>
  <c r="K285" i="5"/>
  <c r="K226" i="5"/>
  <c r="G349" i="5"/>
  <c r="G115" i="5"/>
  <c r="G316" i="5"/>
  <c r="G358" i="5"/>
  <c r="G123" i="5"/>
  <c r="G191" i="5"/>
  <c r="G279" i="5"/>
  <c r="K343" i="5"/>
  <c r="K326" i="5"/>
  <c r="K43" i="5"/>
  <c r="K171" i="5"/>
  <c r="K299" i="5"/>
  <c r="K88" i="5"/>
  <c r="K216" i="5"/>
  <c r="G332" i="5"/>
  <c r="K129" i="5"/>
  <c r="K257" i="5"/>
  <c r="K345" i="5"/>
  <c r="K146" i="5"/>
  <c r="G339" i="5"/>
  <c r="G311" i="5"/>
  <c r="G232" i="5"/>
  <c r="G308" i="5"/>
  <c r="G18" i="5"/>
  <c r="G300" i="5"/>
  <c r="G326" i="5"/>
  <c r="K215" i="5"/>
  <c r="K45" i="5"/>
  <c r="K66" i="5"/>
  <c r="G56" i="5"/>
  <c r="G262" i="5"/>
  <c r="G132" i="5"/>
  <c r="G121" i="5"/>
  <c r="G185" i="5"/>
  <c r="G249" i="5"/>
  <c r="G36" i="5"/>
  <c r="G150" i="5"/>
  <c r="G214" i="5"/>
  <c r="G242" i="5"/>
  <c r="G229" i="5"/>
  <c r="G247" i="5"/>
  <c r="K6" i="5"/>
  <c r="K352" i="5"/>
  <c r="K339" i="5"/>
  <c r="K362" i="5"/>
  <c r="K134" i="5"/>
  <c r="K63" i="5"/>
  <c r="K159" i="5"/>
  <c r="K239" i="5"/>
  <c r="K319" i="5"/>
  <c r="K92" i="5"/>
  <c r="K172" i="5"/>
  <c r="K252" i="5"/>
  <c r="K5" i="5"/>
  <c r="K85" i="5"/>
  <c r="K165" i="5"/>
  <c r="K261" i="5"/>
  <c r="K254" i="5"/>
  <c r="K30" i="5"/>
  <c r="K170" i="5"/>
  <c r="K310" i="5"/>
  <c r="K19" i="5"/>
  <c r="K115" i="5"/>
  <c r="K195" i="5"/>
  <c r="K275" i="5"/>
  <c r="K48" i="5"/>
  <c r="K128" i="5"/>
  <c r="K208" i="5"/>
  <c r="K304" i="5"/>
  <c r="K57" i="5"/>
  <c r="K137" i="5"/>
  <c r="K233" i="5"/>
  <c r="K174" i="5"/>
  <c r="K346" i="5"/>
  <c r="K91" i="5"/>
  <c r="K251" i="5"/>
  <c r="K72" i="5"/>
  <c r="K264" i="5"/>
  <c r="K81" i="5"/>
  <c r="K241" i="5"/>
  <c r="K306" i="5"/>
  <c r="G227" i="5"/>
  <c r="G338" i="5"/>
  <c r="G168" i="5"/>
  <c r="G176" i="5"/>
  <c r="G203" i="5"/>
  <c r="G199" i="5"/>
  <c r="K270" i="5"/>
  <c r="K282" i="5"/>
  <c r="K7" i="5"/>
  <c r="K167" i="5"/>
  <c r="K327" i="5"/>
  <c r="K180" i="5"/>
  <c r="G283" i="5"/>
  <c r="K157" i="5"/>
  <c r="K358" i="5"/>
  <c r="K162" i="5"/>
  <c r="G184" i="5"/>
  <c r="G267" i="5"/>
  <c r="G291" i="5"/>
  <c r="G340" i="5"/>
  <c r="G310" i="5"/>
  <c r="G159" i="5"/>
  <c r="G5" i="5"/>
  <c r="K266" i="5"/>
  <c r="K214" i="5"/>
  <c r="K75" i="5"/>
  <c r="K203" i="5"/>
  <c r="K331" i="5"/>
  <c r="K120" i="5"/>
  <c r="K248" i="5"/>
  <c r="K33" i="5"/>
  <c r="K161" i="5"/>
  <c r="K289" i="5"/>
  <c r="K325" i="5"/>
  <c r="K82" i="5"/>
  <c r="G276" i="5"/>
  <c r="G211" i="5"/>
  <c r="G94" i="5"/>
  <c r="G275" i="5"/>
  <c r="G354" i="5"/>
  <c r="G235" i="5"/>
  <c r="K218" i="5"/>
  <c r="G39" i="5"/>
  <c r="K344" i="5"/>
  <c r="K186" i="5"/>
  <c r="K31" i="5"/>
  <c r="K191" i="5"/>
  <c r="K44" i="5"/>
  <c r="K220" i="5"/>
  <c r="K37" i="5"/>
  <c r="K213" i="5"/>
  <c r="K158" i="5"/>
  <c r="K42" i="5"/>
  <c r="K67" i="5"/>
  <c r="K243" i="5"/>
  <c r="K80" i="5"/>
  <c r="K256" i="5"/>
  <c r="K105" i="5"/>
  <c r="K265" i="5"/>
  <c r="K22" i="5"/>
  <c r="K8" i="5"/>
  <c r="K328" i="5"/>
  <c r="K359" i="5"/>
  <c r="G216" i="5"/>
  <c r="G347" i="5"/>
  <c r="G296" i="5"/>
  <c r="K110" i="5"/>
  <c r="K71" i="5"/>
  <c r="K84" i="5"/>
  <c r="K93" i="5"/>
  <c r="K333" i="5"/>
  <c r="G243" i="5"/>
  <c r="G72" i="5"/>
  <c r="G255" i="5"/>
  <c r="K314" i="5"/>
  <c r="K11" i="5"/>
  <c r="K267" i="5"/>
  <c r="K184" i="5"/>
  <c r="K97" i="5"/>
  <c r="K361" i="5"/>
  <c r="G131" i="5"/>
  <c r="G344" i="5"/>
  <c r="G144" i="5"/>
  <c r="G102" i="5"/>
  <c r="K132" i="5"/>
  <c r="K317" i="5"/>
  <c r="G239" i="5"/>
  <c r="G196" i="5"/>
  <c r="G96" i="5"/>
  <c r="G201" i="5"/>
  <c r="G285" i="5"/>
  <c r="G134" i="5"/>
  <c r="G230" i="5"/>
  <c r="G298" i="5"/>
  <c r="G17" i="5"/>
  <c r="G49" i="5"/>
  <c r="G67" i="5"/>
  <c r="G99" i="5"/>
  <c r="K247" i="5"/>
  <c r="K77" i="5"/>
  <c r="G343" i="5"/>
  <c r="G192" i="5"/>
  <c r="G215" i="5"/>
  <c r="G252" i="5"/>
  <c r="G124" i="5"/>
  <c r="G125" i="5"/>
  <c r="G189" i="5"/>
  <c r="G253" i="5"/>
  <c r="G98" i="5"/>
  <c r="G170" i="5"/>
  <c r="G234" i="5"/>
  <c r="G302" i="5"/>
  <c r="G11" i="5"/>
  <c r="G43" i="5"/>
  <c r="G46" i="5"/>
  <c r="G93" i="5"/>
  <c r="G76" i="5"/>
  <c r="K23" i="5"/>
  <c r="K196" i="5"/>
  <c r="K357" i="5"/>
  <c r="G361" i="5"/>
  <c r="G219" i="5"/>
  <c r="G143" i="5"/>
  <c r="G212" i="5"/>
  <c r="G20" i="5"/>
  <c r="G145" i="5"/>
  <c r="G209" i="5"/>
  <c r="G277" i="5"/>
  <c r="G110" i="5"/>
  <c r="G174" i="5"/>
  <c r="G238" i="5"/>
  <c r="G313" i="5"/>
  <c r="G21" i="5"/>
  <c r="G53" i="5"/>
  <c r="G71" i="5"/>
  <c r="G103" i="5"/>
  <c r="G257" i="5"/>
  <c r="G81" i="5"/>
  <c r="G294" i="5"/>
  <c r="G281" i="5"/>
  <c r="G204" i="5"/>
  <c r="K311" i="5"/>
  <c r="G105" i="5"/>
  <c r="G317" i="5"/>
  <c r="G24" i="5"/>
  <c r="G104" i="5"/>
  <c r="K130" i="5"/>
  <c r="G26" i="5"/>
  <c r="G15" i="5"/>
  <c r="G130" i="5"/>
  <c r="G140" i="5"/>
  <c r="K341" i="5"/>
  <c r="G163" i="5"/>
  <c r="G6" i="5"/>
  <c r="K14" i="5"/>
  <c r="K294" i="5"/>
  <c r="G165" i="5"/>
  <c r="G155" i="5"/>
  <c r="K126" i="5"/>
  <c r="K342" i="5"/>
  <c r="K95" i="5"/>
  <c r="K255" i="5"/>
  <c r="K108" i="5"/>
  <c r="K284" i="5"/>
  <c r="K101" i="5"/>
  <c r="K277" i="5"/>
  <c r="K351" i="5"/>
  <c r="K246" i="5"/>
  <c r="K131" i="5"/>
  <c r="K307" i="5"/>
  <c r="K144" i="5"/>
  <c r="K320" i="5"/>
  <c r="K169" i="5"/>
  <c r="K363" i="5"/>
  <c r="K123" i="5"/>
  <c r="K136" i="5"/>
  <c r="K113" i="5"/>
  <c r="K242" i="5"/>
  <c r="G147" i="5"/>
  <c r="G112" i="5"/>
  <c r="G167" i="5"/>
  <c r="K26" i="5"/>
  <c r="K199" i="5"/>
  <c r="K212" i="5"/>
  <c r="K221" i="5"/>
  <c r="K98" i="5"/>
  <c r="G136" i="5"/>
  <c r="G251" i="5"/>
  <c r="G127" i="5"/>
  <c r="K138" i="5"/>
  <c r="K107" i="5"/>
  <c r="K24" i="5"/>
  <c r="K280" i="5"/>
  <c r="K193" i="5"/>
  <c r="K274" i="5"/>
  <c r="G152" i="5"/>
  <c r="G355" i="5"/>
  <c r="G335" i="5"/>
  <c r="K166" i="5"/>
  <c r="K260" i="5"/>
  <c r="G351" i="5"/>
  <c r="G175" i="5"/>
  <c r="G164" i="5"/>
  <c r="G137" i="5"/>
  <c r="G217" i="5"/>
  <c r="G301" i="5"/>
  <c r="G166" i="5"/>
  <c r="G246" i="5"/>
  <c r="G321" i="5"/>
  <c r="G25" i="5"/>
  <c r="G57" i="5"/>
  <c r="G75" i="5"/>
  <c r="K90" i="5"/>
  <c r="K36" i="5"/>
  <c r="K205" i="5"/>
  <c r="G248" i="5"/>
  <c r="G328" i="5"/>
  <c r="G151" i="5"/>
  <c r="G220" i="5"/>
  <c r="G60" i="5"/>
  <c r="G141" i="5"/>
  <c r="G205" i="5"/>
  <c r="G273" i="5"/>
  <c r="G122" i="5"/>
  <c r="G186" i="5"/>
  <c r="G250" i="5"/>
  <c r="G309" i="5"/>
  <c r="G19" i="5"/>
  <c r="G51" i="5"/>
  <c r="G69" i="5"/>
  <c r="G101" i="5"/>
  <c r="G108" i="5"/>
  <c r="K151" i="5"/>
  <c r="K324" i="5"/>
  <c r="K194" i="5"/>
  <c r="G200" i="5"/>
  <c r="G320" i="5"/>
  <c r="G16" i="5"/>
  <c r="G180" i="5"/>
  <c r="G74" i="5"/>
  <c r="G161" i="5"/>
  <c r="G225" i="5"/>
  <c r="G293" i="5"/>
  <c r="G126" i="5"/>
  <c r="G190" i="5"/>
  <c r="G254" i="5"/>
  <c r="G329" i="5"/>
  <c r="G29" i="5"/>
  <c r="G61" i="5"/>
  <c r="G79" i="5"/>
  <c r="G8" i="5"/>
  <c r="G265" i="5"/>
  <c r="G63" i="5"/>
  <c r="G226" i="5"/>
  <c r="G213" i="5"/>
  <c r="G334" i="5"/>
  <c r="K329" i="5"/>
  <c r="G73" i="5"/>
  <c r="G278" i="5"/>
  <c r="G263" i="5"/>
  <c r="G236" i="5"/>
  <c r="K13" i="5"/>
  <c r="G97" i="5"/>
  <c r="G305" i="5"/>
  <c r="G245" i="5"/>
  <c r="G271" i="5"/>
  <c r="K228" i="5"/>
  <c r="G352" i="5"/>
  <c r="K330" i="5"/>
  <c r="K360" i="5"/>
  <c r="G297" i="5"/>
  <c r="G114" i="5"/>
  <c r="K46" i="5"/>
  <c r="K111" i="5"/>
  <c r="K124" i="5"/>
  <c r="K133" i="5"/>
  <c r="K335" i="5"/>
  <c r="K147" i="5"/>
  <c r="K176" i="5"/>
  <c r="K185" i="5"/>
  <c r="K155" i="5"/>
  <c r="K177" i="5"/>
  <c r="G353" i="5"/>
  <c r="G135" i="5"/>
  <c r="K263" i="5"/>
  <c r="K253" i="5"/>
  <c r="G359" i="5"/>
  <c r="G70" i="5"/>
  <c r="K139" i="5"/>
  <c r="K312" i="5"/>
  <c r="K210" i="5"/>
  <c r="G336" i="5"/>
  <c r="K87" i="5"/>
  <c r="G256" i="5"/>
  <c r="G82" i="5"/>
  <c r="G233" i="5"/>
  <c r="G182" i="5"/>
  <c r="G337" i="5"/>
  <c r="G65" i="5"/>
  <c r="K38" i="5"/>
  <c r="K309" i="5"/>
  <c r="G284" i="5"/>
  <c r="G188" i="5"/>
  <c r="G157" i="5"/>
  <c r="G289" i="5"/>
  <c r="G202" i="5"/>
  <c r="G325" i="5"/>
  <c r="G59" i="5"/>
  <c r="G109" i="5"/>
  <c r="K279" i="5"/>
  <c r="G80" i="5"/>
  <c r="G272" i="5"/>
  <c r="G148" i="5"/>
  <c r="G177" i="5"/>
  <c r="G10" i="5"/>
  <c r="G206" i="5"/>
  <c r="G345" i="5"/>
  <c r="G22" i="5"/>
  <c r="G44" i="5"/>
  <c r="G31" i="5"/>
  <c r="G149" i="5"/>
  <c r="G261" i="5"/>
  <c r="G210" i="5"/>
  <c r="G119" i="5"/>
  <c r="G62" i="5"/>
  <c r="G181" i="5"/>
  <c r="K55" i="5"/>
  <c r="K100" i="5"/>
  <c r="G12" i="5"/>
  <c r="K250" i="5"/>
  <c r="K175" i="5"/>
  <c r="K188" i="5"/>
  <c r="K197" i="5"/>
  <c r="K106" i="5"/>
  <c r="K211" i="5"/>
  <c r="K240" i="5"/>
  <c r="K249" i="5"/>
  <c r="K283" i="5"/>
  <c r="K297" i="5"/>
  <c r="G363" i="5"/>
  <c r="K340" i="5"/>
  <c r="K52" i="5"/>
  <c r="K349" i="5"/>
  <c r="G224" i="5"/>
  <c r="K235" i="5"/>
  <c r="K65" i="5"/>
  <c r="K18" i="5"/>
  <c r="G208" i="5"/>
  <c r="G360" i="5"/>
  <c r="G350" i="5"/>
  <c r="G50" i="5"/>
  <c r="G269" i="5"/>
  <c r="G198" i="5"/>
  <c r="G9" i="5"/>
  <c r="G38" i="5"/>
  <c r="K119" i="5"/>
  <c r="K258" i="5"/>
  <c r="G280" i="5"/>
  <c r="G156" i="5"/>
  <c r="G173" i="5"/>
  <c r="G52" i="5"/>
  <c r="G218" i="5"/>
  <c r="G341" i="5"/>
  <c r="G14" i="5"/>
  <c r="G40" i="5"/>
  <c r="K68" i="5"/>
  <c r="G120" i="5"/>
  <c r="G207" i="5"/>
  <c r="G116" i="5"/>
  <c r="G193" i="5"/>
  <c r="G66" i="5"/>
  <c r="G222" i="5"/>
  <c r="G13" i="5"/>
  <c r="G54" i="5"/>
  <c r="G84" i="5"/>
  <c r="G333" i="5"/>
  <c r="G34" i="5"/>
  <c r="G58" i="5"/>
  <c r="G146" i="5"/>
  <c r="G304" i="5"/>
  <c r="G47" i="5"/>
  <c r="G117" i="5"/>
  <c r="G260" i="5"/>
  <c r="K318" i="5"/>
  <c r="K300" i="5"/>
  <c r="K118" i="5"/>
  <c r="K9" i="5"/>
  <c r="K168" i="5"/>
  <c r="G346" i="5"/>
  <c r="K244" i="5"/>
  <c r="G187" i="5"/>
  <c r="K56" i="5"/>
  <c r="G356" i="5"/>
  <c r="K173" i="5"/>
  <c r="G153" i="5"/>
  <c r="G264" i="5"/>
  <c r="G83" i="5"/>
  <c r="G179" i="5"/>
  <c r="G64" i="5"/>
  <c r="G138" i="5"/>
  <c r="G27" i="5"/>
  <c r="K62" i="5"/>
  <c r="G128" i="5"/>
  <c r="G113" i="5"/>
  <c r="G142" i="5"/>
  <c r="G37" i="5"/>
  <c r="G68" i="5"/>
  <c r="G327" i="5"/>
  <c r="G197" i="5"/>
  <c r="G259" i="5"/>
  <c r="G318" i="5"/>
  <c r="K269" i="5"/>
  <c r="K70" i="5"/>
  <c r="K21" i="5"/>
  <c r="K51" i="5"/>
  <c r="K73" i="5"/>
  <c r="K296" i="5"/>
  <c r="G315" i="5"/>
  <c r="K29" i="5"/>
  <c r="G288" i="5"/>
  <c r="K152" i="5"/>
  <c r="G28" i="5"/>
  <c r="K293" i="5"/>
  <c r="G169" i="5"/>
  <c r="G282" i="5"/>
  <c r="G91" i="5"/>
  <c r="G330" i="5"/>
  <c r="G106" i="5"/>
  <c r="G154" i="5"/>
  <c r="G35" i="5"/>
  <c r="K350" i="5"/>
  <c r="G307" i="5"/>
  <c r="G129" i="5"/>
  <c r="G158" i="5"/>
  <c r="G45" i="5"/>
  <c r="G107" i="5"/>
  <c r="K141" i="5"/>
  <c r="G133" i="5"/>
  <c r="G194" i="5"/>
  <c r="G195" i="5"/>
  <c r="K183" i="5"/>
  <c r="G162" i="5"/>
  <c r="G274" i="5"/>
  <c r="G295" i="5"/>
  <c r="G77" i="5"/>
  <c r="G221" i="5"/>
  <c r="K164" i="5"/>
  <c r="G88" i="5"/>
  <c r="G314" i="5"/>
  <c r="K10" i="5"/>
  <c r="K334" i="5"/>
  <c r="K202" i="5"/>
  <c r="K322" i="5"/>
  <c r="G86" i="5"/>
  <c r="G348" i="5"/>
  <c r="G23" i="5"/>
  <c r="G95" i="5"/>
  <c r="G258" i="5"/>
  <c r="K237" i="5"/>
  <c r="G286" i="5"/>
  <c r="G303" i="5"/>
  <c r="G41" i="5"/>
  <c r="G228" i="5"/>
  <c r="K305" i="5"/>
  <c r="G324" i="5"/>
  <c r="G357" i="5"/>
  <c r="K64" i="5"/>
  <c r="K28" i="5"/>
  <c r="B56" i="1"/>
  <c r="L20" i="1" l="1"/>
  <c r="L21" i="1" s="1"/>
  <c r="L22" i="1" s="1"/>
  <c r="L23" i="1" s="1"/>
  <c r="L24" i="1" s="1"/>
  <c r="L25" i="1" s="1"/>
  <c r="L26" i="1" s="1"/>
  <c r="L27" i="1" s="1"/>
  <c r="L28" i="1" s="1"/>
  <c r="L29" i="1" s="1"/>
  <c r="L30" i="1" s="1"/>
  <c r="L31" i="1" s="1"/>
  <c r="L32" i="1" s="1"/>
  <c r="L33" i="1" s="1"/>
  <c r="L34" i="1" s="1"/>
  <c r="L35" i="1" s="1"/>
  <c r="L36" i="1" s="1"/>
  <c r="L37" i="1" s="1"/>
  <c r="L38" i="1" s="1"/>
  <c r="L39" i="1" s="1"/>
  <c r="L40" i="1" s="1"/>
  <c r="A19" i="1"/>
  <c r="C19" i="1" s="1"/>
  <c r="H17" i="4"/>
  <c r="C54" i="1"/>
  <c r="E17" i="4"/>
  <c r="I222" i="5"/>
  <c r="I224" i="5"/>
  <c r="I47" i="5"/>
  <c r="I49" i="5"/>
  <c r="I48" i="5"/>
  <c r="I41" i="5"/>
  <c r="I43" i="5"/>
  <c r="I51" i="5"/>
  <c r="I46" i="5"/>
  <c r="I52" i="5"/>
  <c r="I44" i="5"/>
  <c r="I50" i="5"/>
  <c r="I45" i="5"/>
  <c r="I42" i="5"/>
  <c r="I305" i="5"/>
  <c r="I306" i="5"/>
  <c r="I310" i="5"/>
  <c r="I309" i="5"/>
  <c r="I311" i="5"/>
  <c r="I313" i="5"/>
  <c r="I307" i="5"/>
  <c r="I308" i="5"/>
  <c r="I312" i="5"/>
  <c r="I315" i="5"/>
  <c r="I314" i="5"/>
  <c r="I316" i="5"/>
  <c r="I38" i="5"/>
  <c r="I40" i="5"/>
  <c r="I36" i="5"/>
  <c r="I33" i="5"/>
  <c r="I29" i="5"/>
  <c r="I31" i="5"/>
  <c r="I35" i="5"/>
  <c r="I34" i="5"/>
  <c r="I32" i="5"/>
  <c r="I30" i="5"/>
  <c r="I37" i="5"/>
  <c r="I39" i="5"/>
  <c r="I146" i="5"/>
  <c r="I142" i="5"/>
  <c r="I139" i="5"/>
  <c r="I141" i="5"/>
  <c r="I137" i="5"/>
  <c r="I148" i="5"/>
  <c r="I144" i="5"/>
  <c r="I145" i="5"/>
  <c r="I140" i="5"/>
  <c r="I138" i="5"/>
  <c r="I143" i="5"/>
  <c r="I147" i="5"/>
  <c r="I251" i="5"/>
  <c r="I292" i="5"/>
  <c r="I281" i="5"/>
  <c r="I287" i="5"/>
  <c r="I285" i="5"/>
  <c r="I282" i="5"/>
  <c r="I283" i="5"/>
  <c r="I286" i="5"/>
  <c r="I290" i="5"/>
  <c r="I288" i="5"/>
  <c r="I284" i="5"/>
  <c r="I289" i="5"/>
  <c r="I291" i="5"/>
  <c r="I253" i="5"/>
  <c r="I247" i="5"/>
  <c r="I231" i="5"/>
  <c r="I94" i="5"/>
  <c r="I92" i="5"/>
  <c r="I91" i="5"/>
  <c r="I99" i="5"/>
  <c r="I90" i="5"/>
  <c r="I96" i="5"/>
  <c r="I97" i="5"/>
  <c r="I89" i="5"/>
  <c r="I93" i="5"/>
  <c r="I95" i="5"/>
  <c r="I98" i="5"/>
  <c r="I100" i="5"/>
  <c r="I75" i="5"/>
  <c r="I72" i="5"/>
  <c r="I73" i="5"/>
  <c r="I65" i="5"/>
  <c r="I74" i="5"/>
  <c r="I68" i="5"/>
  <c r="I71" i="5"/>
  <c r="I70" i="5"/>
  <c r="I69" i="5"/>
  <c r="I66" i="5"/>
  <c r="I67" i="5"/>
  <c r="I76" i="5"/>
  <c r="I302" i="5"/>
  <c r="I301" i="5"/>
  <c r="I297" i="5"/>
  <c r="I296" i="5"/>
  <c r="I303" i="5"/>
  <c r="I298" i="5"/>
  <c r="I295" i="5"/>
  <c r="I304" i="5"/>
  <c r="I299" i="5"/>
  <c r="I293" i="5"/>
  <c r="I294" i="5"/>
  <c r="I300" i="5"/>
  <c r="I105" i="5"/>
  <c r="I104" i="5"/>
  <c r="I108" i="5"/>
  <c r="I111" i="5"/>
  <c r="I102" i="5"/>
  <c r="I110" i="5"/>
  <c r="I107" i="5"/>
  <c r="I103" i="5"/>
  <c r="I112" i="5"/>
  <c r="I109" i="5"/>
  <c r="I106" i="5"/>
  <c r="I101" i="5"/>
  <c r="I9" i="5"/>
  <c r="I10" i="5"/>
  <c r="I12" i="5"/>
  <c r="I6" i="5"/>
  <c r="I16" i="5"/>
  <c r="I7" i="5"/>
  <c r="C6" i="5"/>
  <c r="I14" i="5"/>
  <c r="I15" i="5"/>
  <c r="I5" i="5"/>
  <c r="I11" i="5"/>
  <c r="I13" i="5"/>
  <c r="I8" i="5"/>
  <c r="I221" i="5"/>
  <c r="I256" i="5"/>
  <c r="I226" i="5"/>
  <c r="I254" i="5"/>
  <c r="I225" i="5"/>
  <c r="I250" i="5"/>
  <c r="I56" i="5"/>
  <c r="I61" i="5"/>
  <c r="I57" i="5"/>
  <c r="I53" i="5"/>
  <c r="I62" i="5"/>
  <c r="I58" i="5"/>
  <c r="I59" i="5"/>
  <c r="I55" i="5"/>
  <c r="I54" i="5"/>
  <c r="I60" i="5"/>
  <c r="I64" i="5"/>
  <c r="I63" i="5"/>
  <c r="I126" i="5"/>
  <c r="I129" i="5"/>
  <c r="I127" i="5"/>
  <c r="I136" i="5"/>
  <c r="I128" i="5"/>
  <c r="I132" i="5"/>
  <c r="I133" i="5"/>
  <c r="I131" i="5"/>
  <c r="I130" i="5"/>
  <c r="I134" i="5"/>
  <c r="I135" i="5"/>
  <c r="I125" i="5"/>
  <c r="I255" i="5"/>
  <c r="I249" i="5"/>
  <c r="I124" i="5"/>
  <c r="I115" i="5"/>
  <c r="I123" i="5"/>
  <c r="I120" i="5"/>
  <c r="I114" i="5"/>
  <c r="I122" i="5"/>
  <c r="I113" i="5"/>
  <c r="I119" i="5"/>
  <c r="I116" i="5"/>
  <c r="I118" i="5"/>
  <c r="I121" i="5"/>
  <c r="I117" i="5"/>
  <c r="I179" i="5"/>
  <c r="I183" i="5"/>
  <c r="I176" i="5"/>
  <c r="I178" i="5"/>
  <c r="I177" i="5"/>
  <c r="I181" i="5"/>
  <c r="I173" i="5"/>
  <c r="I174" i="5"/>
  <c r="I182" i="5"/>
  <c r="I184" i="5"/>
  <c r="I180" i="5"/>
  <c r="I175" i="5"/>
  <c r="I272" i="5"/>
  <c r="I276" i="5"/>
  <c r="I277" i="5"/>
  <c r="I271" i="5"/>
  <c r="I269" i="5"/>
  <c r="I274" i="5"/>
  <c r="I280" i="5"/>
  <c r="I278" i="5"/>
  <c r="I279" i="5"/>
  <c r="I270" i="5"/>
  <c r="I275" i="5"/>
  <c r="I273" i="5"/>
  <c r="I235" i="5"/>
  <c r="I242" i="5"/>
  <c r="I238" i="5"/>
  <c r="I236" i="5"/>
  <c r="I241" i="5"/>
  <c r="I237" i="5"/>
  <c r="I234" i="5"/>
  <c r="I243" i="5"/>
  <c r="I240" i="5"/>
  <c r="I239" i="5"/>
  <c r="I233" i="5"/>
  <c r="I244" i="5"/>
  <c r="I248" i="5"/>
  <c r="I246" i="5"/>
  <c r="I320" i="5"/>
  <c r="I323" i="5"/>
  <c r="I325" i="5"/>
  <c r="I318" i="5"/>
  <c r="I317" i="5"/>
  <c r="I322" i="5"/>
  <c r="I319" i="5"/>
  <c r="I321" i="5"/>
  <c r="I324" i="5"/>
  <c r="I327" i="5"/>
  <c r="I328" i="5"/>
  <c r="I326" i="5"/>
  <c r="I252" i="5"/>
  <c r="I350" i="5"/>
  <c r="I352" i="5"/>
  <c r="I343" i="5"/>
  <c r="I344" i="5"/>
  <c r="I349" i="5"/>
  <c r="I342" i="5"/>
  <c r="I341" i="5"/>
  <c r="I348" i="5"/>
  <c r="I347" i="5"/>
  <c r="I351" i="5"/>
  <c r="I346" i="5"/>
  <c r="I345" i="5"/>
  <c r="I358" i="5"/>
  <c r="I364" i="5"/>
  <c r="I355" i="5"/>
  <c r="I354" i="5"/>
  <c r="I359" i="5"/>
  <c r="I356" i="5"/>
  <c r="I361" i="5"/>
  <c r="I353" i="5"/>
  <c r="I360" i="5"/>
  <c r="I357" i="5"/>
  <c r="I363" i="5"/>
  <c r="I362" i="5"/>
  <c r="I212" i="5"/>
  <c r="I218" i="5"/>
  <c r="I220" i="5"/>
  <c r="I214" i="5"/>
  <c r="I215" i="5"/>
  <c r="I210" i="5"/>
  <c r="I211" i="5"/>
  <c r="I209" i="5"/>
  <c r="I216" i="5"/>
  <c r="I217" i="5"/>
  <c r="I219" i="5"/>
  <c r="I213" i="5"/>
  <c r="I26" i="5"/>
  <c r="I20" i="5"/>
  <c r="I22" i="5"/>
  <c r="I24" i="5"/>
  <c r="I25" i="5"/>
  <c r="I18" i="5"/>
  <c r="I19" i="5"/>
  <c r="I17" i="5"/>
  <c r="I21" i="5"/>
  <c r="I23" i="5"/>
  <c r="I27" i="5"/>
  <c r="I28" i="5"/>
  <c r="I229" i="5"/>
  <c r="I228" i="5"/>
  <c r="I82" i="5"/>
  <c r="I84" i="5"/>
  <c r="I86" i="5"/>
  <c r="I80" i="5"/>
  <c r="I81" i="5"/>
  <c r="I78" i="5"/>
  <c r="I85" i="5"/>
  <c r="I83" i="5"/>
  <c r="I77" i="5"/>
  <c r="I87" i="5"/>
  <c r="I79" i="5"/>
  <c r="I88" i="5"/>
  <c r="I207" i="5"/>
  <c r="I206" i="5"/>
  <c r="I204" i="5"/>
  <c r="I201" i="5"/>
  <c r="I202" i="5"/>
  <c r="I205" i="5"/>
  <c r="I197" i="5"/>
  <c r="I203" i="5"/>
  <c r="I198" i="5"/>
  <c r="I199" i="5"/>
  <c r="I208" i="5"/>
  <c r="I200" i="5"/>
  <c r="I151" i="5"/>
  <c r="I152" i="5"/>
  <c r="I150" i="5"/>
  <c r="I160" i="5"/>
  <c r="I156" i="5"/>
  <c r="I158" i="5"/>
  <c r="I159" i="5"/>
  <c r="I154" i="5"/>
  <c r="I157" i="5"/>
  <c r="I149" i="5"/>
  <c r="I155" i="5"/>
  <c r="I153" i="5"/>
  <c r="I245" i="5"/>
  <c r="I165" i="5"/>
  <c r="I169" i="5"/>
  <c r="I164" i="5"/>
  <c r="I168" i="5"/>
  <c r="I171" i="5"/>
  <c r="I166" i="5"/>
  <c r="I167" i="5"/>
  <c r="I162" i="5"/>
  <c r="I163" i="5"/>
  <c r="I170" i="5"/>
  <c r="I172" i="5"/>
  <c r="I161" i="5"/>
  <c r="I333" i="5"/>
  <c r="I330" i="5"/>
  <c r="I332" i="5"/>
  <c r="I336" i="5"/>
  <c r="I331" i="5"/>
  <c r="I338" i="5"/>
  <c r="I334" i="5"/>
  <c r="I337" i="5"/>
  <c r="I339" i="5"/>
  <c r="I335" i="5"/>
  <c r="I329" i="5"/>
  <c r="I340" i="5"/>
  <c r="I259" i="5"/>
  <c r="I266" i="5"/>
  <c r="I268" i="5"/>
  <c r="I263" i="5"/>
  <c r="I264" i="5"/>
  <c r="I261" i="5"/>
  <c r="I267" i="5"/>
  <c r="I257" i="5"/>
  <c r="I260" i="5"/>
  <c r="I258" i="5"/>
  <c r="I265" i="5"/>
  <c r="I262" i="5"/>
  <c r="I230" i="5"/>
  <c r="I227" i="5"/>
  <c r="I192" i="5"/>
  <c r="I190" i="5"/>
  <c r="I188" i="5"/>
  <c r="I186" i="5"/>
  <c r="I189" i="5"/>
  <c r="I185" i="5"/>
  <c r="I195" i="5"/>
  <c r="I194" i="5"/>
  <c r="I191" i="5"/>
  <c r="I193" i="5"/>
  <c r="I196" i="5"/>
  <c r="I187" i="5"/>
  <c r="I232" i="5"/>
  <c r="I223" i="5"/>
  <c r="B57" i="1"/>
  <c r="L41" i="1" l="1"/>
  <c r="A40" i="1"/>
  <c r="A20" i="1"/>
  <c r="C20" i="1" s="1"/>
  <c r="I54" i="1"/>
  <c r="E54" i="1"/>
  <c r="F54" i="1"/>
  <c r="H54" i="1"/>
  <c r="J54" i="1"/>
  <c r="D54" i="1"/>
  <c r="D18" i="4"/>
  <c r="C7" i="5"/>
  <c r="B58" i="1"/>
  <c r="L42" i="1" l="1"/>
  <c r="A41" i="1"/>
  <c r="A21" i="1"/>
  <c r="C21" i="1" s="1"/>
  <c r="C8" i="5"/>
  <c r="D19" i="4"/>
  <c r="H18" i="4"/>
  <c r="C55" i="1"/>
  <c r="E18" i="4"/>
  <c r="F17" i="4"/>
  <c r="B59" i="1"/>
  <c r="L43" i="1" l="1"/>
  <c r="A42" i="1"/>
  <c r="A22" i="1"/>
  <c r="C22" i="1" s="1"/>
  <c r="E19" i="4"/>
  <c r="H19" i="4"/>
  <c r="C56" i="1"/>
  <c r="L54" i="1"/>
  <c r="D55" i="1"/>
  <c r="F55" i="1"/>
  <c r="H55" i="1"/>
  <c r="E55" i="1"/>
  <c r="I55" i="1"/>
  <c r="J55" i="1"/>
  <c r="F18" i="4"/>
  <c r="D20" i="4"/>
  <c r="F19" i="4" s="1"/>
  <c r="C9" i="5"/>
  <c r="B60" i="1"/>
  <c r="L44" i="1" l="1"/>
  <c r="A43" i="1"/>
  <c r="C43" i="1" s="1"/>
  <c r="A23" i="1"/>
  <c r="C23" i="1" s="1"/>
  <c r="C57" i="1"/>
  <c r="L56" i="1" s="1"/>
  <c r="M56" i="1" s="1"/>
  <c r="E20" i="4"/>
  <c r="H20" i="4"/>
  <c r="M54" i="1"/>
  <c r="D21" i="4"/>
  <c r="F20" i="4" s="1"/>
  <c r="C10" i="5"/>
  <c r="J56" i="1"/>
  <c r="D56" i="1"/>
  <c r="E56" i="1"/>
  <c r="I56" i="1"/>
  <c r="H56" i="1"/>
  <c r="F56" i="1"/>
  <c r="L55" i="1"/>
  <c r="M55" i="1" s="1"/>
  <c r="B61" i="1"/>
  <c r="A44" i="1" l="1"/>
  <c r="C44" i="1" s="1"/>
  <c r="L45" i="1"/>
  <c r="A24" i="1"/>
  <c r="C24" i="1" s="1"/>
  <c r="C11" i="5"/>
  <c r="D22" i="4"/>
  <c r="E21" i="4"/>
  <c r="C58" i="1"/>
  <c r="L57" i="1" s="1"/>
  <c r="M57" i="1" s="1"/>
  <c r="H21" i="4"/>
  <c r="I57" i="1"/>
  <c r="F57" i="1"/>
  <c r="E57" i="1"/>
  <c r="H57" i="1"/>
  <c r="D57" i="1"/>
  <c r="J57" i="1"/>
  <c r="B62" i="1"/>
  <c r="A45" i="1" l="1"/>
  <c r="C45" i="1" s="1"/>
  <c r="L46" i="1"/>
  <c r="A25" i="1"/>
  <c r="C25" i="1" s="1"/>
  <c r="C12" i="5"/>
  <c r="D23" i="4"/>
  <c r="F22" i="4" s="1"/>
  <c r="E22" i="4"/>
  <c r="C59" i="1"/>
  <c r="L58" i="1" s="1"/>
  <c r="M58" i="1" s="1"/>
  <c r="H22" i="4"/>
  <c r="F21" i="4"/>
  <c r="F58" i="1"/>
  <c r="E58" i="1"/>
  <c r="I58" i="1"/>
  <c r="J58" i="1"/>
  <c r="H58" i="1"/>
  <c r="D58" i="1"/>
  <c r="B63" i="1"/>
  <c r="A46" i="1" l="1"/>
  <c r="C46" i="1" s="1"/>
  <c r="L47" i="1"/>
  <c r="A47" i="1" s="1"/>
  <c r="C47" i="1" s="1"/>
  <c r="A26" i="1"/>
  <c r="C26" i="1" s="1"/>
  <c r="C60" i="1"/>
  <c r="L59" i="1" s="1"/>
  <c r="M59" i="1" s="1"/>
  <c r="E23" i="4"/>
  <c r="H23" i="4"/>
  <c r="H59" i="1"/>
  <c r="F59" i="1"/>
  <c r="J59" i="1"/>
  <c r="E59" i="1"/>
  <c r="I59" i="1"/>
  <c r="D59" i="1"/>
  <c r="D24" i="4"/>
  <c r="F23" i="4" s="1"/>
  <c r="C13" i="5"/>
  <c r="B64" i="1"/>
  <c r="A27" i="1" l="1"/>
  <c r="C27" i="1" s="1"/>
  <c r="C14" i="5"/>
  <c r="D25" i="4"/>
  <c r="F24" i="4" s="1"/>
  <c r="D60" i="1"/>
  <c r="I60" i="1"/>
  <c r="E60" i="1"/>
  <c r="H60" i="1"/>
  <c r="F60" i="1"/>
  <c r="J60" i="1"/>
  <c r="E24" i="4"/>
  <c r="H24" i="4"/>
  <c r="C61" i="1"/>
  <c r="L60" i="1" s="1"/>
  <c r="M60" i="1" s="1"/>
  <c r="B65" i="1"/>
  <c r="A28" i="1" l="1"/>
  <c r="C28" i="1" s="1"/>
  <c r="H61" i="1"/>
  <c r="E61" i="1"/>
  <c r="D61" i="1"/>
  <c r="F61" i="1"/>
  <c r="I61" i="1"/>
  <c r="J61" i="1"/>
  <c r="E25" i="4"/>
  <c r="H25" i="4"/>
  <c r="C62" i="1"/>
  <c r="D26" i="4"/>
  <c r="C15" i="5"/>
  <c r="B66" i="1"/>
  <c r="A29" i="1" l="1"/>
  <c r="C29" i="1" s="1"/>
  <c r="H26" i="4"/>
  <c r="C63" i="1"/>
  <c r="E26" i="4"/>
  <c r="F62" i="1"/>
  <c r="J62" i="1"/>
  <c r="D62" i="1"/>
  <c r="I62" i="1"/>
  <c r="E62" i="1"/>
  <c r="H62" i="1"/>
  <c r="C16" i="5"/>
  <c r="D27" i="4"/>
  <c r="F26" i="4" s="1"/>
  <c r="F25" i="4"/>
  <c r="L61" i="1"/>
  <c r="M61" i="1" s="1"/>
  <c r="B67" i="1"/>
  <c r="A30" i="1" l="1"/>
  <c r="C30" i="1" s="1"/>
  <c r="C17" i="5"/>
  <c r="D28" i="4"/>
  <c r="F27" i="4" s="1"/>
  <c r="E63" i="1"/>
  <c r="H63" i="1"/>
  <c r="F63" i="1"/>
  <c r="D63" i="1"/>
  <c r="I63" i="1"/>
  <c r="J63" i="1"/>
  <c r="E27" i="4"/>
  <c r="C64" i="1"/>
  <c r="H27" i="4"/>
  <c r="L62" i="1"/>
  <c r="M62" i="1" s="1"/>
  <c r="B68" i="1"/>
  <c r="A31" i="1" l="1"/>
  <c r="C31" i="1" s="1"/>
  <c r="J64" i="1"/>
  <c r="H64" i="1"/>
  <c r="D64" i="1"/>
  <c r="F64" i="1"/>
  <c r="E64" i="1"/>
  <c r="I64" i="1"/>
  <c r="E28" i="4"/>
  <c r="C65" i="1"/>
  <c r="H28" i="4"/>
  <c r="L63" i="1"/>
  <c r="M63" i="1" s="1"/>
  <c r="D29" i="4"/>
  <c r="F28" i="4" s="1"/>
  <c r="C18" i="5"/>
  <c r="B69" i="1"/>
  <c r="A32" i="1" l="1"/>
  <c r="C32" i="1" s="1"/>
  <c r="D30" i="4"/>
  <c r="F29" i="4" s="1"/>
  <c r="C19" i="5"/>
  <c r="C66" i="1"/>
  <c r="L65" i="1" s="1"/>
  <c r="M65" i="1" s="1"/>
  <c r="E29" i="4"/>
  <c r="H29" i="4"/>
  <c r="I65" i="1"/>
  <c r="F65" i="1"/>
  <c r="J65" i="1"/>
  <c r="H65" i="1"/>
  <c r="E65" i="1"/>
  <c r="D65" i="1"/>
  <c r="L64" i="1"/>
  <c r="M64" i="1" s="1"/>
  <c r="B70" i="1"/>
  <c r="A33" i="1" l="1"/>
  <c r="C33" i="1" s="1"/>
  <c r="C20" i="5"/>
  <c r="D31" i="4"/>
  <c r="H66" i="1"/>
  <c r="I66" i="1"/>
  <c r="F66" i="1"/>
  <c r="D66" i="1"/>
  <c r="J66" i="1"/>
  <c r="E66" i="1"/>
  <c r="C67" i="1"/>
  <c r="L66" i="1" s="1"/>
  <c r="M66" i="1" s="1"/>
  <c r="H30" i="4"/>
  <c r="E30" i="4"/>
  <c r="B71" i="1"/>
  <c r="A34" i="1" l="1"/>
  <c r="C34" i="1" s="1"/>
  <c r="H31" i="4"/>
  <c r="C68" i="1"/>
  <c r="E31" i="4"/>
  <c r="D67" i="1"/>
  <c r="E67" i="1"/>
  <c r="I67" i="1"/>
  <c r="H67" i="1"/>
  <c r="F67" i="1"/>
  <c r="J67" i="1"/>
  <c r="F30" i="4"/>
  <c r="D32" i="4"/>
  <c r="F31" i="4" s="1"/>
  <c r="C21" i="5"/>
  <c r="B72" i="1"/>
  <c r="A35" i="1" l="1"/>
  <c r="C35" i="1" s="1"/>
  <c r="H68" i="1"/>
  <c r="F68" i="1"/>
  <c r="D68" i="1"/>
  <c r="E68" i="1"/>
  <c r="I68" i="1"/>
  <c r="J68" i="1"/>
  <c r="C22" i="5"/>
  <c r="D33" i="4"/>
  <c r="F32" i="4" s="1"/>
  <c r="H32" i="4"/>
  <c r="E32" i="4"/>
  <c r="C69" i="1"/>
  <c r="L67" i="1"/>
  <c r="M67" i="1" s="1"/>
  <c r="B73" i="1"/>
  <c r="A36" i="1" l="1"/>
  <c r="C36" i="1" s="1"/>
  <c r="D34" i="4"/>
  <c r="F33" i="4" s="1"/>
  <c r="C23" i="5"/>
  <c r="J69" i="1"/>
  <c r="D69" i="1"/>
  <c r="H69" i="1"/>
  <c r="I69" i="1"/>
  <c r="E69" i="1"/>
  <c r="F69" i="1"/>
  <c r="H33" i="4"/>
  <c r="C70" i="1"/>
  <c r="E33" i="4"/>
  <c r="L68" i="1"/>
  <c r="M68" i="1" s="1"/>
  <c r="B74" i="1"/>
  <c r="A37" i="1" l="1"/>
  <c r="C37" i="1" s="1"/>
  <c r="C24" i="5"/>
  <c r="D35" i="4"/>
  <c r="F34" i="4" s="1"/>
  <c r="H70" i="1"/>
  <c r="E70" i="1"/>
  <c r="F70" i="1"/>
  <c r="I70" i="1"/>
  <c r="J70" i="1"/>
  <c r="D70" i="1"/>
  <c r="L69" i="1"/>
  <c r="M69" i="1" s="1"/>
  <c r="H34" i="4"/>
  <c r="C71" i="1"/>
  <c r="L70" i="1" s="1"/>
  <c r="M70" i="1" s="1"/>
  <c r="E34" i="4"/>
  <c r="B75" i="1"/>
  <c r="A38" i="1" l="1"/>
  <c r="C38" i="1" s="1"/>
  <c r="E35" i="4"/>
  <c r="H35" i="4"/>
  <c r="C72" i="1"/>
  <c r="F71" i="1"/>
  <c r="H71" i="1"/>
  <c r="E71" i="1"/>
  <c r="D71" i="1"/>
  <c r="J71" i="1"/>
  <c r="I71" i="1"/>
  <c r="D36" i="4"/>
  <c r="C25" i="5"/>
  <c r="B76" i="1"/>
  <c r="A39" i="1" l="1"/>
  <c r="C39" i="1" s="1"/>
  <c r="E36" i="4"/>
  <c r="C73" i="1"/>
  <c r="H36" i="4"/>
  <c r="F35" i="4"/>
  <c r="D72" i="1"/>
  <c r="F72" i="1"/>
  <c r="J72" i="1"/>
  <c r="E72" i="1"/>
  <c r="H72" i="1"/>
  <c r="I72" i="1"/>
  <c r="D37" i="4"/>
  <c r="F36" i="4" s="1"/>
  <c r="C26" i="5"/>
  <c r="L71" i="1"/>
  <c r="M71" i="1" s="1"/>
  <c r="B77" i="1"/>
  <c r="C40" i="1" l="1"/>
  <c r="H73" i="1"/>
  <c r="F73" i="1"/>
  <c r="E73" i="1"/>
  <c r="J73" i="1"/>
  <c r="D73" i="1"/>
  <c r="I73" i="1"/>
  <c r="L72" i="1"/>
  <c r="M72" i="1" s="1"/>
  <c r="D38" i="4"/>
  <c r="F37" i="4" s="1"/>
  <c r="C27" i="5"/>
  <c r="H37" i="4"/>
  <c r="E37" i="4"/>
  <c r="C74" i="1"/>
  <c r="B78" i="1"/>
  <c r="C42" i="1" l="1"/>
  <c r="C41" i="1"/>
  <c r="E74" i="1"/>
  <c r="F74" i="1"/>
  <c r="H74" i="1"/>
  <c r="D74" i="1"/>
  <c r="J74" i="1"/>
  <c r="I74" i="1"/>
  <c r="C28" i="5"/>
  <c r="D39" i="4"/>
  <c r="F38" i="4" s="1"/>
  <c r="E38" i="4"/>
  <c r="H38" i="4"/>
  <c r="C75" i="1"/>
  <c r="L73" i="1"/>
  <c r="M73" i="1" s="1"/>
  <c r="B79" i="1"/>
  <c r="D40" i="4" l="1"/>
  <c r="F39" i="4" s="1"/>
  <c r="C29" i="5"/>
  <c r="I75" i="1"/>
  <c r="J75" i="1"/>
  <c r="F75" i="1"/>
  <c r="H75" i="1"/>
  <c r="D75" i="1"/>
  <c r="E75" i="1"/>
  <c r="E39" i="4"/>
  <c r="H39" i="4"/>
  <c r="C76" i="1"/>
  <c r="L75" i="1" s="1"/>
  <c r="M75" i="1" s="1"/>
  <c r="L74" i="1"/>
  <c r="M74" i="1" s="1"/>
  <c r="B80" i="1"/>
  <c r="C30" i="5" l="1"/>
  <c r="D41" i="4"/>
  <c r="F40" i="4" s="1"/>
  <c r="E76" i="1"/>
  <c r="H76" i="1"/>
  <c r="D76" i="1"/>
  <c r="J76" i="1"/>
  <c r="I76" i="1"/>
  <c r="F76" i="1"/>
  <c r="E40" i="4"/>
  <c r="C77" i="1"/>
  <c r="H40" i="4"/>
  <c r="B81" i="1"/>
  <c r="C78" i="1" l="1"/>
  <c r="L77" i="1" s="1"/>
  <c r="M77" i="1" s="1"/>
  <c r="H41" i="4"/>
  <c r="E41" i="4"/>
  <c r="I77" i="1"/>
  <c r="F77" i="1"/>
  <c r="D77" i="1"/>
  <c r="J77" i="1"/>
  <c r="E77" i="1"/>
  <c r="H77" i="1"/>
  <c r="L76" i="1"/>
  <c r="M76" i="1" s="1"/>
  <c r="D42" i="4"/>
  <c r="F41" i="4" s="1"/>
  <c r="C31" i="5"/>
  <c r="B82" i="1"/>
  <c r="C32" i="5" l="1"/>
  <c r="D43" i="4"/>
  <c r="F42" i="4" s="1"/>
  <c r="H42" i="4"/>
  <c r="C79" i="1"/>
  <c r="L78" i="1" s="1"/>
  <c r="M78" i="1" s="1"/>
  <c r="E42" i="4"/>
  <c r="H78" i="1"/>
  <c r="D78" i="1"/>
  <c r="F78" i="1"/>
  <c r="E78" i="1"/>
  <c r="J78" i="1"/>
  <c r="I78" i="1"/>
  <c r="B83" i="1"/>
  <c r="H43" i="4" l="1"/>
  <c r="E43" i="4"/>
  <c r="C80" i="1"/>
  <c r="H79" i="1"/>
  <c r="J79" i="1"/>
  <c r="I79" i="1"/>
  <c r="E79" i="1"/>
  <c r="F79" i="1"/>
  <c r="D79" i="1"/>
  <c r="D44" i="4"/>
  <c r="F43" i="4" s="1"/>
  <c r="C33" i="5"/>
  <c r="B84" i="1"/>
  <c r="F80" i="1" l="1"/>
  <c r="E80" i="1"/>
  <c r="H80" i="1"/>
  <c r="D80" i="1"/>
  <c r="I80" i="1"/>
  <c r="J80" i="1"/>
  <c r="C81" i="1"/>
  <c r="H44" i="4"/>
  <c r="E44" i="4"/>
  <c r="C34" i="5"/>
  <c r="D45" i="4"/>
  <c r="F44" i="4" s="1"/>
  <c r="L79" i="1"/>
  <c r="M79" i="1" s="1"/>
  <c r="B85" i="1"/>
  <c r="C35" i="5" l="1"/>
  <c r="D46" i="4"/>
  <c r="F45" i="4" s="1"/>
  <c r="I81" i="1"/>
  <c r="F81" i="1"/>
  <c r="E81" i="1"/>
  <c r="H81" i="1"/>
  <c r="D81" i="1"/>
  <c r="J81" i="1"/>
  <c r="H45" i="4"/>
  <c r="E45" i="4"/>
  <c r="C82" i="1"/>
  <c r="L81" i="1" s="1"/>
  <c r="M81" i="1" s="1"/>
  <c r="L80" i="1"/>
  <c r="M80" i="1" s="1"/>
  <c r="B86" i="1"/>
  <c r="E46" i="4" l="1"/>
  <c r="C83" i="1"/>
  <c r="H46" i="4"/>
  <c r="F82" i="1"/>
  <c r="H82" i="1"/>
  <c r="I82" i="1"/>
  <c r="J82" i="1"/>
  <c r="E82" i="1"/>
  <c r="D82" i="1"/>
  <c r="D47" i="4"/>
  <c r="C36" i="5"/>
  <c r="B87" i="1"/>
  <c r="E47" i="4" l="1"/>
  <c r="H47" i="4"/>
  <c r="C84" i="1"/>
  <c r="L83" i="1" s="1"/>
  <c r="M83" i="1" s="1"/>
  <c r="F46" i="4"/>
  <c r="I83" i="1"/>
  <c r="J83" i="1"/>
  <c r="F83" i="1"/>
  <c r="H83" i="1"/>
  <c r="E83" i="1"/>
  <c r="D83" i="1"/>
  <c r="D48" i="4"/>
  <c r="F47" i="4" s="1"/>
  <c r="C37" i="5"/>
  <c r="L82" i="1"/>
  <c r="M82" i="1" s="1"/>
  <c r="B88" i="1"/>
  <c r="D84" i="1" l="1"/>
  <c r="F84" i="1"/>
  <c r="H84" i="1"/>
  <c r="I84" i="1"/>
  <c r="J84" i="1"/>
  <c r="E84" i="1"/>
  <c r="C38" i="5"/>
  <c r="D49" i="4"/>
  <c r="F48" i="4" s="1"/>
  <c r="E48" i="4"/>
  <c r="C85" i="1"/>
  <c r="H48" i="4"/>
  <c r="B89" i="1"/>
  <c r="D50" i="4" l="1"/>
  <c r="F49" i="4" s="1"/>
  <c r="C39" i="5"/>
  <c r="H85" i="1"/>
  <c r="F85" i="1"/>
  <c r="D85" i="1"/>
  <c r="I85" i="1"/>
  <c r="E85" i="1"/>
  <c r="J85" i="1"/>
  <c r="E49" i="4"/>
  <c r="C86" i="1"/>
  <c r="H49" i="4"/>
  <c r="L84" i="1"/>
  <c r="M84" i="1" s="1"/>
  <c r="B90" i="1"/>
  <c r="C40" i="5" l="1"/>
  <c r="D51" i="4"/>
  <c r="F50" i="4" s="1"/>
  <c r="F86" i="1"/>
  <c r="H86" i="1"/>
  <c r="E86" i="1"/>
  <c r="I86" i="1"/>
  <c r="D86" i="1"/>
  <c r="J86" i="1"/>
  <c r="L85" i="1"/>
  <c r="M85" i="1" s="1"/>
  <c r="E50" i="4"/>
  <c r="C87" i="1"/>
  <c r="H50" i="4"/>
  <c r="B91" i="1"/>
  <c r="C88" i="1" l="1"/>
  <c r="L87" i="1" s="1"/>
  <c r="M87" i="1" s="1"/>
  <c r="E51" i="4"/>
  <c r="H51" i="4"/>
  <c r="J87" i="1"/>
  <c r="H87" i="1"/>
  <c r="D87" i="1"/>
  <c r="F87" i="1"/>
  <c r="I87" i="1"/>
  <c r="E87" i="1"/>
  <c r="L86" i="1"/>
  <c r="M86" i="1" s="1"/>
  <c r="D52" i="4"/>
  <c r="F51" i="4" s="1"/>
  <c r="C41" i="5"/>
  <c r="B92" i="1"/>
  <c r="D53" i="4" l="1"/>
  <c r="F52" i="4" s="1"/>
  <c r="C42" i="5"/>
  <c r="C89" i="1"/>
  <c r="H52" i="4"/>
  <c r="E52" i="4"/>
  <c r="F88" i="1"/>
  <c r="H88" i="1"/>
  <c r="E88" i="1"/>
  <c r="D88" i="1"/>
  <c r="I88" i="1"/>
  <c r="J88" i="1"/>
  <c r="B93" i="1"/>
  <c r="E89" i="1" l="1"/>
  <c r="H89" i="1"/>
  <c r="J89" i="1"/>
  <c r="F89" i="1"/>
  <c r="D89" i="1"/>
  <c r="I89" i="1"/>
  <c r="D54" i="4"/>
  <c r="C43" i="5"/>
  <c r="L88" i="1"/>
  <c r="M88" i="1" s="1"/>
  <c r="H53" i="4"/>
  <c r="C90" i="1"/>
  <c r="E53" i="4"/>
  <c r="B94" i="1"/>
  <c r="H54" i="4" l="1"/>
  <c r="E54" i="4"/>
  <c r="C91" i="1"/>
  <c r="L90" i="1" s="1"/>
  <c r="M90" i="1" s="1"/>
  <c r="F53" i="4"/>
  <c r="H90" i="1"/>
  <c r="I90" i="1"/>
  <c r="J90" i="1"/>
  <c r="F90" i="1"/>
  <c r="E90" i="1"/>
  <c r="D90" i="1"/>
  <c r="C44" i="5"/>
  <c r="D55" i="4"/>
  <c r="F54" i="4" s="1"/>
  <c r="L89" i="1"/>
  <c r="M89" i="1" s="1"/>
  <c r="B95" i="1"/>
  <c r="H55" i="4" l="1"/>
  <c r="E55" i="4"/>
  <c r="C92" i="1"/>
  <c r="J91" i="1"/>
  <c r="F91" i="1"/>
  <c r="H91" i="1"/>
  <c r="I91" i="1"/>
  <c r="D91" i="1"/>
  <c r="E91" i="1"/>
  <c r="C45" i="5"/>
  <c r="D56" i="4"/>
  <c r="F55" i="4" s="1"/>
  <c r="B96" i="1"/>
  <c r="I92" i="1" l="1"/>
  <c r="E92" i="1"/>
  <c r="J92" i="1"/>
  <c r="F92" i="1"/>
  <c r="D92" i="1"/>
  <c r="H92" i="1"/>
  <c r="D57" i="4"/>
  <c r="C46" i="5"/>
  <c r="H56" i="4"/>
  <c r="C93" i="1"/>
  <c r="E56" i="4"/>
  <c r="L91" i="1"/>
  <c r="M91" i="1" s="1"/>
  <c r="B97" i="1"/>
  <c r="H57" i="4" l="1"/>
  <c r="C94" i="1"/>
  <c r="E57" i="4"/>
  <c r="F93" i="1"/>
  <c r="I93" i="1"/>
  <c r="D93" i="1"/>
  <c r="H93" i="1"/>
  <c r="J93" i="1"/>
  <c r="E93" i="1"/>
  <c r="F56" i="4"/>
  <c r="D58" i="4"/>
  <c r="F57" i="4" s="1"/>
  <c r="C47" i="5"/>
  <c r="L92" i="1"/>
  <c r="M92" i="1" s="1"/>
  <c r="B98" i="1"/>
  <c r="E94" i="1" l="1"/>
  <c r="D94" i="1"/>
  <c r="H94" i="1"/>
  <c r="J94" i="1"/>
  <c r="I94" i="1"/>
  <c r="F94" i="1"/>
  <c r="D59" i="4"/>
  <c r="C48" i="5"/>
  <c r="H58" i="4"/>
  <c r="C95" i="1"/>
  <c r="E58" i="4"/>
  <c r="L93" i="1"/>
  <c r="M93" i="1" s="1"/>
  <c r="B99" i="1"/>
  <c r="E59" i="4" l="1"/>
  <c r="C96" i="1"/>
  <c r="L95" i="1" s="1"/>
  <c r="M95" i="1" s="1"/>
  <c r="H59" i="4"/>
  <c r="F58" i="4"/>
  <c r="J95" i="1"/>
  <c r="H95" i="1"/>
  <c r="F95" i="1"/>
  <c r="I95" i="1"/>
  <c r="D95" i="1"/>
  <c r="E95" i="1"/>
  <c r="D60" i="4"/>
  <c r="F59" i="4" s="1"/>
  <c r="C49" i="5"/>
  <c r="L94" i="1"/>
  <c r="M94" i="1" s="1"/>
  <c r="B100" i="1"/>
  <c r="D61" i="4" l="1"/>
  <c r="F60" i="4" s="1"/>
  <c r="C50" i="5"/>
  <c r="D96" i="1"/>
  <c r="I96" i="1"/>
  <c r="E96" i="1"/>
  <c r="H96" i="1"/>
  <c r="F96" i="1"/>
  <c r="J96" i="1"/>
  <c r="H60" i="4"/>
  <c r="C97" i="1"/>
  <c r="E60" i="4"/>
  <c r="B101" i="1"/>
  <c r="C51" i="5" l="1"/>
  <c r="D62" i="4"/>
  <c r="F61" i="4" s="1"/>
  <c r="H97" i="1"/>
  <c r="E97" i="1"/>
  <c r="I97" i="1"/>
  <c r="F97" i="1"/>
  <c r="D97" i="1"/>
  <c r="J97" i="1"/>
  <c r="L96" i="1"/>
  <c r="M96" i="1" s="1"/>
  <c r="C98" i="1"/>
  <c r="H61" i="4"/>
  <c r="E61" i="4"/>
  <c r="B102" i="1"/>
  <c r="H62" i="4" l="1"/>
  <c r="E62" i="4"/>
  <c r="C99" i="1"/>
  <c r="J98" i="1"/>
  <c r="D98" i="1"/>
  <c r="H98" i="1"/>
  <c r="I98" i="1"/>
  <c r="E98" i="1"/>
  <c r="F98" i="1"/>
  <c r="L97" i="1"/>
  <c r="M97" i="1" s="1"/>
  <c r="D63" i="4"/>
  <c r="C52" i="5"/>
  <c r="B103" i="1"/>
  <c r="J99" i="1" l="1"/>
  <c r="E99" i="1"/>
  <c r="F99" i="1"/>
  <c r="D99" i="1"/>
  <c r="H99" i="1"/>
  <c r="I99" i="1"/>
  <c r="C53" i="5"/>
  <c r="D64" i="4"/>
  <c r="F63" i="4" s="1"/>
  <c r="H63" i="4"/>
  <c r="E63" i="4"/>
  <c r="C100" i="1"/>
  <c r="L98" i="1"/>
  <c r="M98" i="1" s="1"/>
  <c r="F62" i="4"/>
  <c r="B104" i="1"/>
  <c r="D65" i="4" l="1"/>
  <c r="F64" i="4" s="1"/>
  <c r="C54" i="5"/>
  <c r="I100" i="1"/>
  <c r="H100" i="1"/>
  <c r="J100" i="1"/>
  <c r="D100" i="1"/>
  <c r="E100" i="1"/>
  <c r="F100" i="1"/>
  <c r="E64" i="4"/>
  <c r="C101" i="1"/>
  <c r="H64" i="4"/>
  <c r="L99" i="1"/>
  <c r="M99" i="1" s="1"/>
  <c r="B105" i="1"/>
  <c r="I101" i="1" l="1"/>
  <c r="F101" i="1"/>
  <c r="H101" i="1"/>
  <c r="D101" i="1"/>
  <c r="J101" i="1"/>
  <c r="E101" i="1"/>
  <c r="L100" i="1"/>
  <c r="M100" i="1" s="1"/>
  <c r="C55" i="5"/>
  <c r="D66" i="4"/>
  <c r="H65" i="4"/>
  <c r="E65" i="4"/>
  <c r="C102" i="1"/>
  <c r="B106" i="1"/>
  <c r="E66" i="4" l="1"/>
  <c r="C103" i="1"/>
  <c r="H66" i="4"/>
  <c r="H102" i="1"/>
  <c r="D102" i="1"/>
  <c r="J102" i="1"/>
  <c r="I102" i="1"/>
  <c r="E102" i="1"/>
  <c r="F102" i="1"/>
  <c r="F65" i="4"/>
  <c r="C56" i="5"/>
  <c r="D67" i="4"/>
  <c r="F66" i="4" s="1"/>
  <c r="L101" i="1"/>
  <c r="M101" i="1" s="1"/>
  <c r="B107" i="1"/>
  <c r="D103" i="1" l="1"/>
  <c r="I103" i="1"/>
  <c r="E103" i="1"/>
  <c r="H103" i="1"/>
  <c r="F103" i="1"/>
  <c r="J103" i="1"/>
  <c r="H67" i="4"/>
  <c r="C104" i="1"/>
  <c r="E67" i="4"/>
  <c r="D68" i="4"/>
  <c r="C57" i="5"/>
  <c r="L102" i="1"/>
  <c r="M102" i="1" s="1"/>
  <c r="B108" i="1"/>
  <c r="C105" i="1" l="1"/>
  <c r="E68" i="4"/>
  <c r="H68" i="4"/>
  <c r="D104" i="1"/>
  <c r="E104" i="1"/>
  <c r="I104" i="1"/>
  <c r="J104" i="1"/>
  <c r="H104" i="1"/>
  <c r="F104" i="1"/>
  <c r="C58" i="5"/>
  <c r="D69" i="4"/>
  <c r="F67" i="4"/>
  <c r="L103" i="1"/>
  <c r="M103" i="1" s="1"/>
  <c r="B109" i="1"/>
  <c r="D70" i="4" l="1"/>
  <c r="F69" i="4" s="1"/>
  <c r="C59" i="5"/>
  <c r="E105" i="1"/>
  <c r="D105" i="1"/>
  <c r="H105" i="1"/>
  <c r="F105" i="1"/>
  <c r="J105" i="1"/>
  <c r="I105" i="1"/>
  <c r="H69" i="4"/>
  <c r="E69" i="4"/>
  <c r="C106" i="1"/>
  <c r="L105" i="1" s="1"/>
  <c r="M105" i="1" s="1"/>
  <c r="L104" i="1"/>
  <c r="M104" i="1" s="1"/>
  <c r="F68" i="4"/>
  <c r="B110" i="1"/>
  <c r="C60" i="5" l="1"/>
  <c r="D71" i="4"/>
  <c r="F70" i="4" s="1"/>
  <c r="J106" i="1"/>
  <c r="H106" i="1"/>
  <c r="E106" i="1"/>
  <c r="F106" i="1"/>
  <c r="I106" i="1"/>
  <c r="D106" i="1"/>
  <c r="E70" i="4"/>
  <c r="C107" i="1"/>
  <c r="H70" i="4"/>
  <c r="B111" i="1"/>
  <c r="E107" i="1" l="1"/>
  <c r="I107" i="1"/>
  <c r="J107" i="1"/>
  <c r="F107" i="1"/>
  <c r="H107" i="1"/>
  <c r="D107" i="1"/>
  <c r="E71" i="4"/>
  <c r="H71" i="4"/>
  <c r="C108" i="1"/>
  <c r="L106" i="1"/>
  <c r="M106" i="1" s="1"/>
  <c r="D72" i="4"/>
  <c r="F71" i="4" s="1"/>
  <c r="C61" i="5"/>
  <c r="B112" i="1"/>
  <c r="J108" i="1" l="1"/>
  <c r="E108" i="1"/>
  <c r="D108" i="1"/>
  <c r="I108" i="1"/>
  <c r="H108" i="1"/>
  <c r="F108" i="1"/>
  <c r="C62" i="5"/>
  <c r="D73" i="4"/>
  <c r="F72" i="4" s="1"/>
  <c r="E72" i="4"/>
  <c r="H72" i="4"/>
  <c r="C109" i="1"/>
  <c r="L107" i="1"/>
  <c r="M107" i="1" s="1"/>
  <c r="B113" i="1"/>
  <c r="D74" i="4" l="1"/>
  <c r="F73" i="4" s="1"/>
  <c r="C63" i="5"/>
  <c r="I109" i="1"/>
  <c r="F109" i="1"/>
  <c r="H109" i="1"/>
  <c r="J109" i="1"/>
  <c r="E109" i="1"/>
  <c r="D109" i="1"/>
  <c r="H73" i="4"/>
  <c r="E73" i="4"/>
  <c r="C110" i="1"/>
  <c r="L109" i="1" s="1"/>
  <c r="M109" i="1" s="1"/>
  <c r="L108" i="1"/>
  <c r="M108" i="1" s="1"/>
  <c r="B114" i="1"/>
  <c r="C64" i="5" l="1"/>
  <c r="D75" i="4"/>
  <c r="E110" i="1"/>
  <c r="H110" i="1"/>
  <c r="F110" i="1"/>
  <c r="D110" i="1"/>
  <c r="I110" i="1"/>
  <c r="J110" i="1"/>
  <c r="C111" i="1"/>
  <c r="L110" i="1" s="1"/>
  <c r="M110" i="1" s="1"/>
  <c r="H74" i="4"/>
  <c r="E74" i="4"/>
  <c r="B115" i="1"/>
  <c r="H75" i="4" l="1"/>
  <c r="E75" i="4"/>
  <c r="C112" i="1"/>
  <c r="E111" i="1"/>
  <c r="I111" i="1"/>
  <c r="D111" i="1"/>
  <c r="F111" i="1"/>
  <c r="H111" i="1"/>
  <c r="J111" i="1"/>
  <c r="F74" i="4"/>
  <c r="C65" i="5"/>
  <c r="D76" i="4"/>
  <c r="F75" i="4" s="1"/>
  <c r="B116" i="1"/>
  <c r="H112" i="1" l="1"/>
  <c r="E112" i="1"/>
  <c r="D112" i="1"/>
  <c r="F112" i="1"/>
  <c r="J112" i="1"/>
  <c r="I112" i="1"/>
  <c r="C113" i="1"/>
  <c r="H76" i="4"/>
  <c r="E76" i="4"/>
  <c r="D77" i="4"/>
  <c r="C66" i="5"/>
  <c r="L111" i="1"/>
  <c r="M111" i="1" s="1"/>
  <c r="B117" i="1"/>
  <c r="E77" i="4" l="1"/>
  <c r="C114" i="1"/>
  <c r="H77" i="4"/>
  <c r="J113" i="1"/>
  <c r="I113" i="1"/>
  <c r="H113" i="1"/>
  <c r="E113" i="1"/>
  <c r="D113" i="1"/>
  <c r="F113" i="1"/>
  <c r="C67" i="5"/>
  <c r="D78" i="4"/>
  <c r="F77" i="4" s="1"/>
  <c r="F76" i="4"/>
  <c r="L112" i="1"/>
  <c r="M112" i="1" s="1"/>
  <c r="B118" i="1"/>
  <c r="C68" i="5" l="1"/>
  <c r="D79" i="4"/>
  <c r="F78" i="4" s="1"/>
  <c r="J114" i="1"/>
  <c r="E114" i="1"/>
  <c r="D114" i="1"/>
  <c r="H114" i="1"/>
  <c r="F114" i="1"/>
  <c r="I114" i="1"/>
  <c r="H78" i="4"/>
  <c r="E78" i="4"/>
  <c r="C115" i="1"/>
  <c r="L114" i="1" s="1"/>
  <c r="M114" i="1" s="1"/>
  <c r="L113" i="1"/>
  <c r="M113" i="1" s="1"/>
  <c r="B119" i="1"/>
  <c r="C116" i="1" l="1"/>
  <c r="L115" i="1" s="1"/>
  <c r="M115" i="1" s="1"/>
  <c r="H79" i="4"/>
  <c r="E79" i="4"/>
  <c r="D115" i="1"/>
  <c r="F115" i="1"/>
  <c r="J115" i="1"/>
  <c r="I115" i="1"/>
  <c r="H115" i="1"/>
  <c r="E115" i="1"/>
  <c r="D80" i="4"/>
  <c r="C69" i="5"/>
  <c r="B120" i="1"/>
  <c r="H80" i="4" l="1"/>
  <c r="E80" i="4"/>
  <c r="C117" i="1"/>
  <c r="L116" i="1" s="1"/>
  <c r="M116" i="1" s="1"/>
  <c r="F79" i="4"/>
  <c r="D81" i="4"/>
  <c r="C70" i="5"/>
  <c r="I116" i="1"/>
  <c r="H116" i="1"/>
  <c r="J116" i="1"/>
  <c r="D116" i="1"/>
  <c r="E116" i="1"/>
  <c r="F116" i="1"/>
  <c r="B121" i="1"/>
  <c r="C71" i="5" l="1"/>
  <c r="D82" i="4"/>
  <c r="F81" i="4" s="1"/>
  <c r="H81" i="4"/>
  <c r="E81" i="4"/>
  <c r="C118" i="1"/>
  <c r="L117" i="1" s="1"/>
  <c r="M117" i="1" s="1"/>
  <c r="F80" i="4"/>
  <c r="I117" i="1"/>
  <c r="D117" i="1"/>
  <c r="E117" i="1"/>
  <c r="H117" i="1"/>
  <c r="J117" i="1"/>
  <c r="F117" i="1"/>
  <c r="B122" i="1"/>
  <c r="C119" i="1" l="1"/>
  <c r="L118" i="1" s="1"/>
  <c r="M118" i="1" s="1"/>
  <c r="H82" i="4"/>
  <c r="E82" i="4"/>
  <c r="J118" i="1"/>
  <c r="D118" i="1"/>
  <c r="F118" i="1"/>
  <c r="I118" i="1"/>
  <c r="H118" i="1"/>
  <c r="E118" i="1"/>
  <c r="D83" i="4"/>
  <c r="C72" i="5"/>
  <c r="B123" i="1"/>
  <c r="H83" i="4" l="1"/>
  <c r="E83" i="4"/>
  <c r="C120" i="1"/>
  <c r="L119" i="1" s="1"/>
  <c r="M119" i="1" s="1"/>
  <c r="F82" i="4"/>
  <c r="D84" i="4"/>
  <c r="F83" i="4" s="1"/>
  <c r="C73" i="5"/>
  <c r="J119" i="1"/>
  <c r="I119" i="1"/>
  <c r="H119" i="1"/>
  <c r="F119" i="1"/>
  <c r="E119" i="1"/>
  <c r="D119" i="1"/>
  <c r="B124" i="1"/>
  <c r="H120" i="1" l="1"/>
  <c r="F120" i="1"/>
  <c r="E120" i="1"/>
  <c r="D120" i="1"/>
  <c r="J120" i="1"/>
  <c r="I120" i="1"/>
  <c r="E84" i="4"/>
  <c r="C121" i="1"/>
  <c r="H84" i="4"/>
  <c r="C74" i="5"/>
  <c r="D85" i="4"/>
  <c r="F84" i="4" s="1"/>
  <c r="B125" i="1"/>
  <c r="D86" i="4" l="1"/>
  <c r="F85" i="4" s="1"/>
  <c r="C75" i="5"/>
  <c r="C122" i="1"/>
  <c r="L121" i="1" s="1"/>
  <c r="M121" i="1" s="1"/>
  <c r="H85" i="4"/>
  <c r="E85" i="4"/>
  <c r="J121" i="1"/>
  <c r="E121" i="1"/>
  <c r="D121" i="1"/>
  <c r="F121" i="1"/>
  <c r="I121" i="1"/>
  <c r="H121" i="1"/>
  <c r="L120" i="1"/>
  <c r="M120" i="1" s="1"/>
  <c r="B126" i="1"/>
  <c r="C76" i="5" l="1"/>
  <c r="D87" i="4"/>
  <c r="F86" i="4" s="1"/>
  <c r="F122" i="1"/>
  <c r="J122" i="1"/>
  <c r="E122" i="1"/>
  <c r="D122" i="1"/>
  <c r="I122" i="1"/>
  <c r="H122" i="1"/>
  <c r="H86" i="4"/>
  <c r="C123" i="1"/>
  <c r="E86" i="4"/>
  <c r="B127" i="1"/>
  <c r="E87" i="4" l="1"/>
  <c r="H87" i="4"/>
  <c r="C124" i="1"/>
  <c r="H123" i="1"/>
  <c r="I123" i="1"/>
  <c r="F123" i="1"/>
  <c r="J123" i="1"/>
  <c r="D123" i="1"/>
  <c r="E123" i="1"/>
  <c r="L122" i="1"/>
  <c r="M122" i="1" s="1"/>
  <c r="C77" i="5"/>
  <c r="D88" i="4"/>
  <c r="F87" i="4" s="1"/>
  <c r="B128" i="1"/>
  <c r="C125" i="1" l="1"/>
  <c r="L124" i="1" s="1"/>
  <c r="M124" i="1" s="1"/>
  <c r="H88" i="4"/>
  <c r="E88" i="4"/>
  <c r="H124" i="1"/>
  <c r="D124" i="1"/>
  <c r="I124" i="1"/>
  <c r="E124" i="1"/>
  <c r="F124" i="1"/>
  <c r="J124" i="1"/>
  <c r="D89" i="4"/>
  <c r="F88" i="4" s="1"/>
  <c r="C78" i="5"/>
  <c r="L123" i="1"/>
  <c r="M123" i="1" s="1"/>
  <c r="B129" i="1"/>
  <c r="H89" i="4" l="1"/>
  <c r="E89" i="4"/>
  <c r="C126" i="1"/>
  <c r="L125" i="1" s="1"/>
  <c r="M125" i="1" s="1"/>
  <c r="C79" i="5"/>
  <c r="D90" i="4"/>
  <c r="F89" i="4" s="1"/>
  <c r="D125" i="1"/>
  <c r="E125" i="1"/>
  <c r="I125" i="1"/>
  <c r="J125" i="1"/>
  <c r="H125" i="1"/>
  <c r="F125" i="1"/>
  <c r="B130" i="1"/>
  <c r="E90" i="4" l="1"/>
  <c r="C127" i="1"/>
  <c r="H90" i="4"/>
  <c r="I126" i="1"/>
  <c r="J126" i="1"/>
  <c r="D126" i="1"/>
  <c r="E126" i="1"/>
  <c r="H126" i="1"/>
  <c r="F126" i="1"/>
  <c r="D91" i="4"/>
  <c r="C80" i="5"/>
  <c r="B131" i="1"/>
  <c r="J127" i="1" l="1"/>
  <c r="D127" i="1"/>
  <c r="E127" i="1"/>
  <c r="F127" i="1"/>
  <c r="H127" i="1"/>
  <c r="I127" i="1"/>
  <c r="H91" i="4"/>
  <c r="C128" i="1"/>
  <c r="E91" i="4"/>
  <c r="F90" i="4"/>
  <c r="C81" i="5"/>
  <c r="D92" i="4"/>
  <c r="F91" i="4" s="1"/>
  <c r="L126" i="1"/>
  <c r="M126" i="1" s="1"/>
  <c r="B132" i="1"/>
  <c r="E92" i="4" l="1"/>
  <c r="H92" i="4"/>
  <c r="C129" i="1"/>
  <c r="L128" i="1" s="1"/>
  <c r="M128" i="1" s="1"/>
  <c r="C82" i="5"/>
  <c r="D93" i="4"/>
  <c r="F92" i="4" s="1"/>
  <c r="H128" i="1"/>
  <c r="E128" i="1"/>
  <c r="J128" i="1"/>
  <c r="F128" i="1"/>
  <c r="D128" i="1"/>
  <c r="I128" i="1"/>
  <c r="L127" i="1"/>
  <c r="M127" i="1" s="1"/>
  <c r="B133" i="1"/>
  <c r="H93" i="4" l="1"/>
  <c r="E93" i="4"/>
  <c r="C130" i="1"/>
  <c r="J129" i="1"/>
  <c r="H129" i="1"/>
  <c r="F129" i="1"/>
  <c r="E129" i="1"/>
  <c r="I129" i="1"/>
  <c r="D129" i="1"/>
  <c r="D94" i="4"/>
  <c r="C83" i="5"/>
  <c r="B134" i="1"/>
  <c r="H94" i="4" l="1"/>
  <c r="E94" i="4"/>
  <c r="C131" i="1"/>
  <c r="H130" i="1"/>
  <c r="I130" i="1"/>
  <c r="E130" i="1"/>
  <c r="J130" i="1"/>
  <c r="D130" i="1"/>
  <c r="F130" i="1"/>
  <c r="F93" i="4"/>
  <c r="D95" i="4"/>
  <c r="F94" i="4" s="1"/>
  <c r="C84" i="5"/>
  <c r="L129" i="1"/>
  <c r="M129" i="1" s="1"/>
  <c r="B135" i="1"/>
  <c r="J131" i="1" l="1"/>
  <c r="H131" i="1"/>
  <c r="F131" i="1"/>
  <c r="E131" i="1"/>
  <c r="D131" i="1"/>
  <c r="I131" i="1"/>
  <c r="C85" i="5"/>
  <c r="D96" i="4"/>
  <c r="F95" i="4" s="1"/>
  <c r="H95" i="4"/>
  <c r="C132" i="1"/>
  <c r="E95" i="4"/>
  <c r="L130" i="1"/>
  <c r="M130" i="1" s="1"/>
  <c r="B136" i="1"/>
  <c r="F132" i="1" l="1"/>
  <c r="E132" i="1"/>
  <c r="I132" i="1"/>
  <c r="J132" i="1"/>
  <c r="D132" i="1"/>
  <c r="H132" i="1"/>
  <c r="D97" i="4"/>
  <c r="C86" i="5"/>
  <c r="H96" i="4"/>
  <c r="C133" i="1"/>
  <c r="E96" i="4"/>
  <c r="L131" i="1"/>
  <c r="M131" i="1" s="1"/>
  <c r="B137" i="1"/>
  <c r="D133" i="1" l="1"/>
  <c r="H133" i="1"/>
  <c r="J133" i="1"/>
  <c r="E133" i="1"/>
  <c r="F133" i="1"/>
  <c r="I133" i="1"/>
  <c r="C134" i="1"/>
  <c r="H97" i="4"/>
  <c r="E97" i="4"/>
  <c r="F96" i="4"/>
  <c r="D98" i="4"/>
  <c r="C87" i="5"/>
  <c r="L132" i="1"/>
  <c r="M132" i="1" s="1"/>
  <c r="B138" i="1"/>
  <c r="D134" i="1" l="1"/>
  <c r="I134" i="1"/>
  <c r="F134" i="1"/>
  <c r="E134" i="1"/>
  <c r="J134" i="1"/>
  <c r="H134" i="1"/>
  <c r="D99" i="4"/>
  <c r="F98" i="4" s="1"/>
  <c r="C88" i="5"/>
  <c r="H98" i="4"/>
  <c r="E98" i="4"/>
  <c r="C135" i="1"/>
  <c r="F97" i="4"/>
  <c r="L133" i="1"/>
  <c r="M133" i="1" s="1"/>
  <c r="B139" i="1"/>
  <c r="H99" i="4" l="1"/>
  <c r="C136" i="1"/>
  <c r="E99" i="4"/>
  <c r="F135" i="1"/>
  <c r="H135" i="1"/>
  <c r="I135" i="1"/>
  <c r="E135" i="1"/>
  <c r="D135" i="1"/>
  <c r="J135" i="1"/>
  <c r="C89" i="5"/>
  <c r="D100" i="4"/>
  <c r="F99" i="4" s="1"/>
  <c r="L134" i="1"/>
  <c r="M134" i="1" s="1"/>
  <c r="B140" i="1"/>
  <c r="C90" i="5" l="1"/>
  <c r="D101" i="4"/>
  <c r="J136" i="1"/>
  <c r="E136" i="1"/>
  <c r="I136" i="1"/>
  <c r="D136" i="1"/>
  <c r="H136" i="1"/>
  <c r="F136" i="1"/>
  <c r="C137" i="1"/>
  <c r="L136" i="1" s="1"/>
  <c r="M136" i="1" s="1"/>
  <c r="E100" i="4"/>
  <c r="H100" i="4"/>
  <c r="L135" i="1"/>
  <c r="M135" i="1" s="1"/>
  <c r="B141" i="1"/>
  <c r="F100" i="4" l="1"/>
  <c r="C138" i="1"/>
  <c r="L137" i="1" s="1"/>
  <c r="J137" i="1"/>
  <c r="H137" i="1"/>
  <c r="D137" i="1"/>
  <c r="I137" i="1"/>
  <c r="E137" i="1"/>
  <c r="F137" i="1"/>
  <c r="E101" i="4"/>
  <c r="H101" i="4"/>
  <c r="C91" i="5"/>
  <c r="D102" i="4"/>
  <c r="C139" i="1" s="1"/>
  <c r="B142" i="1"/>
  <c r="L138" i="1" l="1"/>
  <c r="M138" i="1" s="1"/>
  <c r="I138" i="1"/>
  <c r="J138" i="1"/>
  <c r="D138" i="1"/>
  <c r="F138" i="1"/>
  <c r="H138" i="1"/>
  <c r="E138" i="1"/>
  <c r="E139" i="1"/>
  <c r="H139" i="1"/>
  <c r="F139" i="1"/>
  <c r="J139" i="1"/>
  <c r="D139" i="1"/>
  <c r="I139" i="1"/>
  <c r="E102" i="4"/>
  <c r="H102" i="4"/>
  <c r="D103" i="4"/>
  <c r="C140" i="1" s="1"/>
  <c r="L139" i="1" s="1"/>
  <c r="C92" i="5"/>
  <c r="F101" i="4"/>
  <c r="M137" i="1"/>
  <c r="B143" i="1"/>
  <c r="M139" i="1" l="1"/>
  <c r="F140" i="1"/>
  <c r="J140" i="1"/>
  <c r="D140" i="1"/>
  <c r="I140" i="1"/>
  <c r="H140" i="1"/>
  <c r="E140" i="1"/>
  <c r="H103" i="4"/>
  <c r="E103" i="4"/>
  <c r="F102" i="4"/>
  <c r="D104" i="4"/>
  <c r="C93" i="5"/>
  <c r="B144" i="1"/>
  <c r="F103" i="4" l="1"/>
  <c r="C141" i="1"/>
  <c r="C94" i="5"/>
  <c r="D105" i="4"/>
  <c r="H104" i="4"/>
  <c r="E104" i="4"/>
  <c r="B145" i="1"/>
  <c r="F104" i="4" l="1"/>
  <c r="C142" i="1"/>
  <c r="L141" i="1" s="1"/>
  <c r="M141" i="1" s="1"/>
  <c r="D141" i="1"/>
  <c r="F141" i="1"/>
  <c r="J141" i="1"/>
  <c r="H141" i="1"/>
  <c r="E141" i="1"/>
  <c r="I141" i="1"/>
  <c r="L140" i="1"/>
  <c r="C95" i="5"/>
  <c r="D106" i="4"/>
  <c r="C143" i="1" s="1"/>
  <c r="H105" i="4"/>
  <c r="E105" i="4"/>
  <c r="B146" i="1"/>
  <c r="M140" i="1" l="1"/>
  <c r="F143" i="1"/>
  <c r="D143" i="1"/>
  <c r="H143" i="1"/>
  <c r="I143" i="1"/>
  <c r="J143" i="1"/>
  <c r="E143" i="1"/>
  <c r="L142" i="1"/>
  <c r="M142" i="1" s="1"/>
  <c r="D142" i="1"/>
  <c r="H142" i="1"/>
  <c r="E142" i="1"/>
  <c r="J142" i="1"/>
  <c r="I142" i="1"/>
  <c r="F142" i="1"/>
  <c r="H106" i="4"/>
  <c r="E106" i="4"/>
  <c r="F105" i="4"/>
  <c r="D107" i="4"/>
  <c r="C144" i="1" s="1"/>
  <c r="L143" i="1" s="1"/>
  <c r="M143" i="1" s="1"/>
  <c r="C96" i="5"/>
  <c r="B147" i="1"/>
  <c r="I144" i="1" l="1"/>
  <c r="H144" i="1"/>
  <c r="J144" i="1"/>
  <c r="E144" i="1"/>
  <c r="D144" i="1"/>
  <c r="F144" i="1"/>
  <c r="E107" i="4"/>
  <c r="H107" i="4"/>
  <c r="D108" i="4"/>
  <c r="C97" i="5"/>
  <c r="F106" i="4"/>
  <c r="B148" i="1"/>
  <c r="F107" i="4" l="1"/>
  <c r="C145" i="1"/>
  <c r="E108" i="4"/>
  <c r="H108" i="4"/>
  <c r="D109" i="4"/>
  <c r="C146" i="1" s="1"/>
  <c r="C98" i="5"/>
  <c r="B149" i="1"/>
  <c r="L145" i="1" l="1"/>
  <c r="M145" i="1" s="1"/>
  <c r="E145" i="1"/>
  <c r="D145" i="1"/>
  <c r="H145" i="1"/>
  <c r="J145" i="1"/>
  <c r="I145" i="1"/>
  <c r="F145" i="1"/>
  <c r="L144" i="1"/>
  <c r="J146" i="1"/>
  <c r="F146" i="1"/>
  <c r="E146" i="1"/>
  <c r="I146" i="1"/>
  <c r="H146" i="1"/>
  <c r="D146" i="1"/>
  <c r="H109" i="4"/>
  <c r="E109" i="4"/>
  <c r="F108" i="4"/>
  <c r="D110" i="4"/>
  <c r="C99" i="5"/>
  <c r="B150" i="1"/>
  <c r="F109" i="4" l="1"/>
  <c r="C147" i="1"/>
  <c r="M144" i="1"/>
  <c r="C100" i="5"/>
  <c r="D111" i="4"/>
  <c r="C148" i="1" s="1"/>
  <c r="E110" i="4"/>
  <c r="H110" i="4"/>
  <c r="B151" i="1"/>
  <c r="F148" i="1" l="1"/>
  <c r="I148" i="1"/>
  <c r="H148" i="1"/>
  <c r="J148" i="1"/>
  <c r="D148" i="1"/>
  <c r="E148" i="1"/>
  <c r="L147" i="1"/>
  <c r="M147" i="1" s="1"/>
  <c r="F147" i="1"/>
  <c r="D147" i="1"/>
  <c r="H147" i="1"/>
  <c r="J147" i="1"/>
  <c r="E147" i="1"/>
  <c r="I147" i="1"/>
  <c r="L146" i="1"/>
  <c r="E111" i="4"/>
  <c r="H111" i="4"/>
  <c r="F110" i="4"/>
  <c r="D112" i="4"/>
  <c r="C149" i="1" s="1"/>
  <c r="L148" i="1" s="1"/>
  <c r="M148" i="1" s="1"/>
  <c r="C101" i="5"/>
  <c r="B152" i="1"/>
  <c r="F111" i="4" l="1"/>
  <c r="J149" i="1"/>
  <c r="F149" i="1"/>
  <c r="I149" i="1"/>
  <c r="D149" i="1"/>
  <c r="H149" i="1"/>
  <c r="E149" i="1"/>
  <c r="M146" i="1"/>
  <c r="D113" i="4"/>
  <c r="C102" i="5"/>
  <c r="H112" i="4"/>
  <c r="E112" i="4"/>
  <c r="B153" i="1"/>
  <c r="F112" i="4" l="1"/>
  <c r="C150" i="1"/>
  <c r="D114" i="4"/>
  <c r="C103" i="5"/>
  <c r="H113" i="4"/>
  <c r="E113" i="4"/>
  <c r="B154" i="1"/>
  <c r="J150" i="1" l="1"/>
  <c r="H150" i="1"/>
  <c r="D150" i="1"/>
  <c r="I150" i="1"/>
  <c r="F150" i="1"/>
  <c r="E150" i="1"/>
  <c r="L149" i="1"/>
  <c r="M149" i="1" s="1"/>
  <c r="F113" i="4"/>
  <c r="C151" i="1"/>
  <c r="L150" i="1" s="1"/>
  <c r="M150" i="1" s="1"/>
  <c r="C104" i="5"/>
  <c r="D115" i="4"/>
  <c r="C152" i="1" s="1"/>
  <c r="E114" i="4"/>
  <c r="H114" i="4"/>
  <c r="B155" i="1"/>
  <c r="I152" i="1" l="1"/>
  <c r="D152" i="1"/>
  <c r="H152" i="1"/>
  <c r="E152" i="1"/>
  <c r="J152" i="1"/>
  <c r="F152" i="1"/>
  <c r="L151" i="1"/>
  <c r="M151" i="1" s="1"/>
  <c r="I151" i="1"/>
  <c r="E151" i="1"/>
  <c r="J151" i="1"/>
  <c r="H151" i="1"/>
  <c r="D151" i="1"/>
  <c r="F151" i="1"/>
  <c r="E115" i="4"/>
  <c r="H115" i="4"/>
  <c r="F114" i="4"/>
  <c r="C105" i="5"/>
  <c r="D116" i="4"/>
  <c r="B156" i="1"/>
  <c r="F115" i="4" l="1"/>
  <c r="C153" i="1"/>
  <c r="H116" i="4"/>
  <c r="E116" i="4"/>
  <c r="D117" i="4"/>
  <c r="C154" i="1" s="1"/>
  <c r="C106" i="5"/>
  <c r="B157" i="1"/>
  <c r="L153" i="1" l="1"/>
  <c r="M153" i="1" s="1"/>
  <c r="I153" i="1"/>
  <c r="H153" i="1"/>
  <c r="D153" i="1"/>
  <c r="E153" i="1"/>
  <c r="J153" i="1"/>
  <c r="F153" i="1"/>
  <c r="L152" i="1"/>
  <c r="M152" i="1" s="1"/>
  <c r="I154" i="1"/>
  <c r="J154" i="1"/>
  <c r="E154" i="1"/>
  <c r="D154" i="1"/>
  <c r="H154" i="1"/>
  <c r="F154" i="1"/>
  <c r="E117" i="4"/>
  <c r="H117" i="4"/>
  <c r="C107" i="5"/>
  <c r="D118" i="4"/>
  <c r="C155" i="1" s="1"/>
  <c r="F116" i="4"/>
  <c r="B158" i="1"/>
  <c r="E155" i="1" l="1"/>
  <c r="J155" i="1"/>
  <c r="H155" i="1"/>
  <c r="I155" i="1"/>
  <c r="F155" i="1"/>
  <c r="D155" i="1"/>
  <c r="L154" i="1"/>
  <c r="M154" i="1" s="1"/>
  <c r="C108" i="5"/>
  <c r="D119" i="4"/>
  <c r="E118" i="4"/>
  <c r="H118" i="4"/>
  <c r="F117" i="4"/>
  <c r="B159" i="1"/>
  <c r="F118" i="4" l="1"/>
  <c r="C156" i="1"/>
  <c r="E119" i="4"/>
  <c r="H119" i="4"/>
  <c r="C109" i="5"/>
  <c r="D120" i="4"/>
  <c r="B160" i="1"/>
  <c r="F119" i="4" l="1"/>
  <c r="C157" i="1"/>
  <c r="H156" i="1"/>
  <c r="I156" i="1"/>
  <c r="E156" i="1"/>
  <c r="J156" i="1"/>
  <c r="F156" i="1"/>
  <c r="D156" i="1"/>
  <c r="L155" i="1"/>
  <c r="M155" i="1" s="1"/>
  <c r="D121" i="4"/>
  <c r="C158" i="1" s="1"/>
  <c r="C110" i="5"/>
  <c r="H120" i="4"/>
  <c r="E120" i="4"/>
  <c r="B161" i="1"/>
  <c r="F120" i="4" l="1"/>
  <c r="L157" i="1"/>
  <c r="M157" i="1" s="1"/>
  <c r="J157" i="1"/>
  <c r="H157" i="1"/>
  <c r="D157" i="1"/>
  <c r="I157" i="1"/>
  <c r="F157" i="1"/>
  <c r="E157" i="1"/>
  <c r="H158" i="1"/>
  <c r="J158" i="1"/>
  <c r="I158" i="1"/>
  <c r="E158" i="1"/>
  <c r="D158" i="1"/>
  <c r="F158" i="1"/>
  <c r="L156" i="1"/>
  <c r="M156" i="1" s="1"/>
  <c r="D122" i="4"/>
  <c r="C111" i="5"/>
  <c r="H121" i="4"/>
  <c r="E121" i="4"/>
  <c r="B162" i="1"/>
  <c r="F121" i="4" l="1"/>
  <c r="C159" i="1"/>
  <c r="D123" i="4"/>
  <c r="C112" i="5"/>
  <c r="E122" i="4"/>
  <c r="H122" i="4"/>
  <c r="B163" i="1"/>
  <c r="H159" i="1" l="1"/>
  <c r="D159" i="1"/>
  <c r="E159" i="1"/>
  <c r="I159" i="1"/>
  <c r="J159" i="1"/>
  <c r="F159" i="1"/>
  <c r="L158" i="1"/>
  <c r="M158" i="1" s="1"/>
  <c r="F122" i="4"/>
  <c r="C160" i="1"/>
  <c r="C113" i="5"/>
  <c r="D124" i="4"/>
  <c r="C161" i="1" s="1"/>
  <c r="E123" i="4"/>
  <c r="H123" i="4"/>
  <c r="B164" i="1"/>
  <c r="L160" i="1" l="1"/>
  <c r="M160" i="1" s="1"/>
  <c r="J160" i="1"/>
  <c r="H160" i="1"/>
  <c r="F160" i="1"/>
  <c r="I160" i="1"/>
  <c r="E160" i="1"/>
  <c r="D160" i="1"/>
  <c r="L159" i="1"/>
  <c r="M159" i="1" s="1"/>
  <c r="E161" i="1"/>
  <c r="J161" i="1"/>
  <c r="F161" i="1"/>
  <c r="H161" i="1"/>
  <c r="D161" i="1"/>
  <c r="I161" i="1"/>
  <c r="E124" i="4"/>
  <c r="H124" i="4"/>
  <c r="F123" i="4"/>
  <c r="C114" i="5"/>
  <c r="D125" i="4"/>
  <c r="B165" i="1"/>
  <c r="F124" i="4" l="1"/>
  <c r="C162" i="1"/>
  <c r="E125" i="4"/>
  <c r="H125" i="4"/>
  <c r="C115" i="5"/>
  <c r="D126" i="4"/>
  <c r="C163" i="1" s="1"/>
  <c r="B166" i="1"/>
  <c r="H163" i="1" l="1"/>
  <c r="J163" i="1"/>
  <c r="I163" i="1"/>
  <c r="D163" i="1"/>
  <c r="E163" i="1"/>
  <c r="F163" i="1"/>
  <c r="L162" i="1"/>
  <c r="M162" i="1" s="1"/>
  <c r="H162" i="1"/>
  <c r="F162" i="1"/>
  <c r="D162" i="1"/>
  <c r="I162" i="1"/>
  <c r="J162" i="1"/>
  <c r="E162" i="1"/>
  <c r="L161" i="1"/>
  <c r="M161" i="1" s="1"/>
  <c r="C116" i="5"/>
  <c r="D127" i="4"/>
  <c r="E126" i="4"/>
  <c r="H126" i="4"/>
  <c r="F125" i="4"/>
  <c r="B167" i="1"/>
  <c r="F126" i="4" l="1"/>
  <c r="C164" i="1"/>
  <c r="H127" i="4"/>
  <c r="E127" i="4"/>
  <c r="C117" i="5"/>
  <c r="D128" i="4"/>
  <c r="B168" i="1"/>
  <c r="F127" i="4" l="1"/>
  <c r="C165" i="1"/>
  <c r="L164" i="1" s="1"/>
  <c r="M164" i="1" s="1"/>
  <c r="J164" i="1"/>
  <c r="I164" i="1"/>
  <c r="D164" i="1"/>
  <c r="E164" i="1"/>
  <c r="F164" i="1"/>
  <c r="H164" i="1"/>
  <c r="L163" i="1"/>
  <c r="M163" i="1" s="1"/>
  <c r="C118" i="5"/>
  <c r="D129" i="4"/>
  <c r="C166" i="1" s="1"/>
  <c r="H128" i="4"/>
  <c r="E128" i="4"/>
  <c r="B169" i="1"/>
  <c r="D166" i="1" l="1"/>
  <c r="H166" i="1"/>
  <c r="I166" i="1"/>
  <c r="E166" i="1"/>
  <c r="J166" i="1"/>
  <c r="F166" i="1"/>
  <c r="L165" i="1"/>
  <c r="M165" i="1" s="1"/>
  <c r="H165" i="1"/>
  <c r="F165" i="1"/>
  <c r="D165" i="1"/>
  <c r="E165" i="1"/>
  <c r="I165" i="1"/>
  <c r="J165" i="1"/>
  <c r="H129" i="4"/>
  <c r="E129" i="4"/>
  <c r="F128" i="4"/>
  <c r="C119" i="5"/>
  <c r="D130" i="4"/>
  <c r="B170" i="1"/>
  <c r="F129" i="4" l="1"/>
  <c r="C167" i="1"/>
  <c r="E130" i="4"/>
  <c r="H130" i="4"/>
  <c r="C120" i="5"/>
  <c r="D131" i="4"/>
  <c r="B171" i="1"/>
  <c r="I167" i="1" l="1"/>
  <c r="F167" i="1"/>
  <c r="H167" i="1"/>
  <c r="J167" i="1"/>
  <c r="E167" i="1"/>
  <c r="D167" i="1"/>
  <c r="L166" i="1"/>
  <c r="M166" i="1" s="1"/>
  <c r="F130" i="4"/>
  <c r="C168" i="1"/>
  <c r="C121" i="5"/>
  <c r="D132" i="4"/>
  <c r="C169" i="1" s="1"/>
  <c r="E131" i="4"/>
  <c r="H131" i="4"/>
  <c r="B172" i="1"/>
  <c r="L168" i="1" l="1"/>
  <c r="M168" i="1" s="1"/>
  <c r="E168" i="1"/>
  <c r="I168" i="1"/>
  <c r="D168" i="1"/>
  <c r="H168" i="1"/>
  <c r="F168" i="1"/>
  <c r="J168" i="1"/>
  <c r="I169" i="1"/>
  <c r="H169" i="1"/>
  <c r="E169" i="1"/>
  <c r="D169" i="1"/>
  <c r="F169" i="1"/>
  <c r="J169" i="1"/>
  <c r="L167" i="1"/>
  <c r="M167" i="1" s="1"/>
  <c r="H132" i="4"/>
  <c r="E132" i="4"/>
  <c r="F131" i="4"/>
  <c r="C122" i="5"/>
  <c r="D133" i="4"/>
  <c r="B173" i="1"/>
  <c r="F132" i="4" l="1"/>
  <c r="C170" i="1"/>
  <c r="H133" i="4"/>
  <c r="E133" i="4"/>
  <c r="D134" i="4"/>
  <c r="C123" i="5"/>
  <c r="B174" i="1"/>
  <c r="D170" i="1" l="1"/>
  <c r="F170" i="1"/>
  <c r="J170" i="1"/>
  <c r="E170" i="1"/>
  <c r="I170" i="1"/>
  <c r="H170" i="1"/>
  <c r="L169" i="1"/>
  <c r="M169" i="1" s="1"/>
  <c r="F133" i="4"/>
  <c r="C171" i="1"/>
  <c r="H134" i="4"/>
  <c r="E134" i="4"/>
  <c r="C124" i="5"/>
  <c r="D135" i="4"/>
  <c r="C172" i="1" s="1"/>
  <c r="B175" i="1"/>
  <c r="L171" i="1" l="1"/>
  <c r="M171" i="1" s="1"/>
  <c r="D171" i="1"/>
  <c r="E171" i="1"/>
  <c r="H171" i="1"/>
  <c r="I171" i="1"/>
  <c r="F171" i="1"/>
  <c r="J171" i="1"/>
  <c r="D172" i="1"/>
  <c r="I172" i="1"/>
  <c r="J172" i="1"/>
  <c r="H172" i="1"/>
  <c r="E172" i="1"/>
  <c r="F172" i="1"/>
  <c r="L170" i="1"/>
  <c r="M170" i="1" s="1"/>
  <c r="D136" i="4"/>
  <c r="C173" i="1" s="1"/>
  <c r="C125" i="5"/>
  <c r="E135" i="4"/>
  <c r="H135" i="4"/>
  <c r="F134" i="4"/>
  <c r="B176" i="1"/>
  <c r="F135" i="4" l="1"/>
  <c r="I173" i="1"/>
  <c r="J173" i="1"/>
  <c r="F173" i="1"/>
  <c r="D173" i="1"/>
  <c r="H173" i="1"/>
  <c r="E173" i="1"/>
  <c r="L172" i="1"/>
  <c r="M172" i="1" s="1"/>
  <c r="D137" i="4"/>
  <c r="C126" i="5"/>
  <c r="E136" i="4"/>
  <c r="H136" i="4"/>
  <c r="B177" i="1"/>
  <c r="F136" i="4" l="1"/>
  <c r="C174" i="1"/>
  <c r="C127" i="5"/>
  <c r="D138" i="4"/>
  <c r="H137" i="4"/>
  <c r="E137" i="4"/>
  <c r="B178" i="1"/>
  <c r="F137" i="4" l="1"/>
  <c r="C175" i="1"/>
  <c r="L174" i="1" s="1"/>
  <c r="M174" i="1" s="1"/>
  <c r="E174" i="1"/>
  <c r="I174" i="1"/>
  <c r="D174" i="1"/>
  <c r="F174" i="1"/>
  <c r="H174" i="1"/>
  <c r="J174" i="1"/>
  <c r="L173" i="1"/>
  <c r="E138" i="4"/>
  <c r="H138" i="4"/>
  <c r="D139" i="4"/>
  <c r="C176" i="1" s="1"/>
  <c r="C128" i="5"/>
  <c r="B179" i="1"/>
  <c r="M173" i="1" l="1"/>
  <c r="J176" i="1"/>
  <c r="I176" i="1"/>
  <c r="E176" i="1"/>
  <c r="F176" i="1"/>
  <c r="H176" i="1"/>
  <c r="D176" i="1"/>
  <c r="L175" i="1"/>
  <c r="M175" i="1" s="1"/>
  <c r="J175" i="1"/>
  <c r="I175" i="1"/>
  <c r="D175" i="1"/>
  <c r="H175" i="1"/>
  <c r="F175" i="1"/>
  <c r="E175" i="1"/>
  <c r="E139" i="4"/>
  <c r="H139" i="4"/>
  <c r="C129" i="5"/>
  <c r="D140" i="4"/>
  <c r="C177" i="1" s="1"/>
  <c r="F138" i="4"/>
  <c r="B180" i="1"/>
  <c r="F177" i="1" l="1"/>
  <c r="J177" i="1"/>
  <c r="D177" i="1"/>
  <c r="I177" i="1"/>
  <c r="H177" i="1"/>
  <c r="E177" i="1"/>
  <c r="L176" i="1"/>
  <c r="C130" i="5"/>
  <c r="D141" i="4"/>
  <c r="H140" i="4"/>
  <c r="E140" i="4"/>
  <c r="F139" i="4"/>
  <c r="B181" i="1"/>
  <c r="M176" i="1" l="1"/>
  <c r="F140" i="4"/>
  <c r="C178" i="1"/>
  <c r="H141" i="4"/>
  <c r="E141" i="4"/>
  <c r="D142" i="4"/>
  <c r="C179" i="1" s="1"/>
  <c r="C131" i="5"/>
  <c r="B182" i="1"/>
  <c r="L178" i="1" l="1"/>
  <c r="M178" i="1" s="1"/>
  <c r="H178" i="1"/>
  <c r="I178" i="1"/>
  <c r="E178" i="1"/>
  <c r="D178" i="1"/>
  <c r="J178" i="1"/>
  <c r="F178" i="1"/>
  <c r="L177" i="1"/>
  <c r="E179" i="1"/>
  <c r="H179" i="1"/>
  <c r="F179" i="1"/>
  <c r="D179" i="1"/>
  <c r="I179" i="1"/>
  <c r="J179" i="1"/>
  <c r="E142" i="4"/>
  <c r="H142" i="4"/>
  <c r="D143" i="4"/>
  <c r="C180" i="1" s="1"/>
  <c r="C132" i="5"/>
  <c r="F141" i="4"/>
  <c r="B183" i="1"/>
  <c r="M177" i="1" l="1"/>
  <c r="I180" i="1"/>
  <c r="D180" i="1"/>
  <c r="E180" i="1"/>
  <c r="J180" i="1"/>
  <c r="F180" i="1"/>
  <c r="H180" i="1"/>
  <c r="L179" i="1"/>
  <c r="M179" i="1" s="1"/>
  <c r="E143" i="4"/>
  <c r="H143" i="4"/>
  <c r="F142" i="4"/>
  <c r="C133" i="5"/>
  <c r="D144" i="4"/>
  <c r="B184" i="1"/>
  <c r="F143" i="4" l="1"/>
  <c r="C181" i="1"/>
  <c r="H144" i="4"/>
  <c r="E144" i="4"/>
  <c r="C134" i="5"/>
  <c r="D145" i="4"/>
  <c r="B185" i="1"/>
  <c r="F144" i="4" l="1"/>
  <c r="C182" i="1"/>
  <c r="L181" i="1" s="1"/>
  <c r="M181" i="1" s="1"/>
  <c r="E181" i="1"/>
  <c r="I181" i="1"/>
  <c r="H181" i="1"/>
  <c r="D181" i="1"/>
  <c r="J181" i="1"/>
  <c r="F181" i="1"/>
  <c r="L180" i="1"/>
  <c r="C135" i="5"/>
  <c r="D146" i="4"/>
  <c r="E145" i="4"/>
  <c r="H145" i="4"/>
  <c r="B186" i="1"/>
  <c r="F145" i="4" l="1"/>
  <c r="C183" i="1"/>
  <c r="M180" i="1"/>
  <c r="E182" i="1"/>
  <c r="I182" i="1"/>
  <c r="J182" i="1"/>
  <c r="F182" i="1"/>
  <c r="D182" i="1"/>
  <c r="H182" i="1"/>
  <c r="E146" i="4"/>
  <c r="H146" i="4"/>
  <c r="C136" i="5"/>
  <c r="D147" i="4"/>
  <c r="C184" i="1" s="1"/>
  <c r="B187" i="1"/>
  <c r="J184" i="1" l="1"/>
  <c r="H184" i="1"/>
  <c r="D184" i="1"/>
  <c r="F184" i="1"/>
  <c r="E184" i="1"/>
  <c r="I184" i="1"/>
  <c r="L183" i="1"/>
  <c r="M183" i="1" s="1"/>
  <c r="F183" i="1"/>
  <c r="E183" i="1"/>
  <c r="H183" i="1"/>
  <c r="I183" i="1"/>
  <c r="D183" i="1"/>
  <c r="J183" i="1"/>
  <c r="L182" i="1"/>
  <c r="C137" i="5"/>
  <c r="D148" i="4"/>
  <c r="C185" i="1" s="1"/>
  <c r="E147" i="4"/>
  <c r="H147" i="4"/>
  <c r="F146" i="4"/>
  <c r="B188" i="1"/>
  <c r="M182" i="1" l="1"/>
  <c r="F185" i="1"/>
  <c r="D185" i="1"/>
  <c r="I185" i="1"/>
  <c r="H185" i="1"/>
  <c r="J185" i="1"/>
  <c r="E185" i="1"/>
  <c r="L184" i="1"/>
  <c r="M184" i="1" s="1"/>
  <c r="E148" i="4"/>
  <c r="H148" i="4"/>
  <c r="F147" i="4"/>
  <c r="D149" i="4"/>
  <c r="C186" i="1" s="1"/>
  <c r="C138" i="5"/>
  <c r="B189" i="1"/>
  <c r="F186" i="1" l="1"/>
  <c r="I186" i="1"/>
  <c r="H186" i="1"/>
  <c r="D186" i="1"/>
  <c r="J186" i="1"/>
  <c r="E186" i="1"/>
  <c r="L185" i="1"/>
  <c r="M185" i="1" s="1"/>
  <c r="C139" i="5"/>
  <c r="D150" i="4"/>
  <c r="C187" i="1" s="1"/>
  <c r="E149" i="4"/>
  <c r="H149" i="4"/>
  <c r="F148" i="4"/>
  <c r="B190" i="1"/>
  <c r="J187" i="1" l="1"/>
  <c r="E187" i="1"/>
  <c r="H187" i="1"/>
  <c r="D187" i="1"/>
  <c r="F187" i="1"/>
  <c r="I187" i="1"/>
  <c r="L186" i="1"/>
  <c r="M186" i="1" s="1"/>
  <c r="H150" i="4"/>
  <c r="E150" i="4"/>
  <c r="F149" i="4"/>
  <c r="C140" i="5"/>
  <c r="D151" i="4"/>
  <c r="B191" i="1"/>
  <c r="F150" i="4" l="1"/>
  <c r="C188" i="1"/>
  <c r="E151" i="4"/>
  <c r="H151" i="4"/>
  <c r="C141" i="5"/>
  <c r="D152" i="4"/>
  <c r="B192" i="1"/>
  <c r="F151" i="4" l="1"/>
  <c r="C189" i="1"/>
  <c r="L188" i="1" s="1"/>
  <c r="M188" i="1" s="1"/>
  <c r="E188" i="1"/>
  <c r="D188" i="1"/>
  <c r="F188" i="1"/>
  <c r="H188" i="1"/>
  <c r="J188" i="1"/>
  <c r="I188" i="1"/>
  <c r="L187" i="1"/>
  <c r="M187" i="1" s="1"/>
  <c r="D153" i="4"/>
  <c r="C142" i="5"/>
  <c r="H152" i="4"/>
  <c r="E152" i="4"/>
  <c r="B193" i="1"/>
  <c r="F152" i="4" l="1"/>
  <c r="C190" i="1"/>
  <c r="L189" i="1" s="1"/>
  <c r="M189" i="1" s="1"/>
  <c r="F189" i="1"/>
  <c r="J189" i="1"/>
  <c r="H189" i="1"/>
  <c r="E189" i="1"/>
  <c r="D189" i="1"/>
  <c r="I189" i="1"/>
  <c r="C143" i="5"/>
  <c r="D154" i="4"/>
  <c r="C191" i="1" s="1"/>
  <c r="E153" i="4"/>
  <c r="H153" i="4"/>
  <c r="B194" i="1"/>
  <c r="F191" i="1" l="1"/>
  <c r="H191" i="1"/>
  <c r="E191" i="1"/>
  <c r="I191" i="1"/>
  <c r="J191" i="1"/>
  <c r="D191" i="1"/>
  <c r="L190" i="1"/>
  <c r="M190" i="1" s="1"/>
  <c r="I190" i="1"/>
  <c r="H190" i="1"/>
  <c r="D190" i="1"/>
  <c r="F190" i="1"/>
  <c r="E190" i="1"/>
  <c r="J190" i="1"/>
  <c r="E154" i="4"/>
  <c r="H154" i="4"/>
  <c r="F153" i="4"/>
  <c r="C144" i="5"/>
  <c r="D155" i="4"/>
  <c r="B195" i="1"/>
  <c r="F154" i="4" l="1"/>
  <c r="C192" i="1"/>
  <c r="E155" i="4"/>
  <c r="H155" i="4"/>
  <c r="C145" i="5"/>
  <c r="D156" i="4"/>
  <c r="B196" i="1"/>
  <c r="J192" i="1" l="1"/>
  <c r="H192" i="1"/>
  <c r="I192" i="1"/>
  <c r="D192" i="1"/>
  <c r="F192" i="1"/>
  <c r="E192" i="1"/>
  <c r="L191" i="1"/>
  <c r="M191" i="1" s="1"/>
  <c r="F155" i="4"/>
  <c r="C193" i="1"/>
  <c r="C146" i="5"/>
  <c r="D157" i="4"/>
  <c r="C194" i="1" s="1"/>
  <c r="H156" i="4"/>
  <c r="E156" i="4"/>
  <c r="B197" i="1"/>
  <c r="J194" i="1" l="1"/>
  <c r="E194" i="1"/>
  <c r="I194" i="1"/>
  <c r="D194" i="1"/>
  <c r="H194" i="1"/>
  <c r="F194" i="1"/>
  <c r="L193" i="1"/>
  <c r="M193" i="1" s="1"/>
  <c r="J193" i="1"/>
  <c r="E193" i="1"/>
  <c r="F193" i="1"/>
  <c r="H193" i="1"/>
  <c r="I193" i="1"/>
  <c r="D193" i="1"/>
  <c r="L192" i="1"/>
  <c r="M192" i="1" s="1"/>
  <c r="H157" i="4"/>
  <c r="E157" i="4"/>
  <c r="F156" i="4"/>
  <c r="D158" i="4"/>
  <c r="C147" i="5"/>
  <c r="B198" i="1"/>
  <c r="F157" i="4" l="1"/>
  <c r="C195" i="1"/>
  <c r="D159" i="4"/>
  <c r="C148" i="5"/>
  <c r="H158" i="4"/>
  <c r="E158" i="4"/>
  <c r="B199" i="1"/>
  <c r="H195" i="1" l="1"/>
  <c r="J195" i="1"/>
  <c r="E195" i="1"/>
  <c r="F195" i="1"/>
  <c r="I195" i="1"/>
  <c r="D195" i="1"/>
  <c r="L194" i="1"/>
  <c r="M194" i="1" s="1"/>
  <c r="F158" i="4"/>
  <c r="C196" i="1"/>
  <c r="C149" i="5"/>
  <c r="D160" i="4"/>
  <c r="C197" i="1" s="1"/>
  <c r="E159" i="4"/>
  <c r="H159" i="4"/>
  <c r="B200" i="1"/>
  <c r="I197" i="1" l="1"/>
  <c r="H197" i="1"/>
  <c r="F197" i="1"/>
  <c r="J197" i="1"/>
  <c r="D197" i="1"/>
  <c r="E197" i="1"/>
  <c r="L196" i="1"/>
  <c r="M196" i="1" s="1"/>
  <c r="I196" i="1"/>
  <c r="E196" i="1"/>
  <c r="J196" i="1"/>
  <c r="H196" i="1"/>
  <c r="D196" i="1"/>
  <c r="F196" i="1"/>
  <c r="L195" i="1"/>
  <c r="M195" i="1" s="1"/>
  <c r="H160" i="4"/>
  <c r="E160" i="4"/>
  <c r="F159" i="4"/>
  <c r="C150" i="5"/>
  <c r="D161" i="4"/>
  <c r="C198" i="1" s="1"/>
  <c r="B201" i="1"/>
  <c r="J198" i="1" l="1"/>
  <c r="H198" i="1"/>
  <c r="E198" i="1"/>
  <c r="F198" i="1"/>
  <c r="I198" i="1"/>
  <c r="D198" i="1"/>
  <c r="L197" i="1"/>
  <c r="M197" i="1" s="1"/>
  <c r="E161" i="4"/>
  <c r="H161" i="4"/>
  <c r="F160" i="4"/>
  <c r="D162" i="4"/>
  <c r="C151" i="5"/>
  <c r="B202" i="1"/>
  <c r="F161" i="4" l="1"/>
  <c r="C199" i="1"/>
  <c r="C152" i="5"/>
  <c r="D163" i="4"/>
  <c r="E162" i="4"/>
  <c r="H162" i="4"/>
  <c r="B203" i="1"/>
  <c r="F162" i="4" l="1"/>
  <c r="C200" i="1"/>
  <c r="L199" i="1" s="1"/>
  <c r="M199" i="1" s="1"/>
  <c r="H199" i="1"/>
  <c r="E199" i="1"/>
  <c r="F199" i="1"/>
  <c r="J199" i="1"/>
  <c r="D199" i="1"/>
  <c r="I199" i="1"/>
  <c r="L198" i="1"/>
  <c r="M198" i="1" s="1"/>
  <c r="E163" i="4"/>
  <c r="H163" i="4"/>
  <c r="D164" i="4"/>
  <c r="C201" i="1" s="1"/>
  <c r="C153" i="5"/>
  <c r="B204" i="1"/>
  <c r="L200" i="1" l="1"/>
  <c r="M200" i="1" s="1"/>
  <c r="D200" i="1"/>
  <c r="I200" i="1"/>
  <c r="J200" i="1"/>
  <c r="E200" i="1"/>
  <c r="H200" i="1"/>
  <c r="F200" i="1"/>
  <c r="H201" i="1"/>
  <c r="J201" i="1"/>
  <c r="E201" i="1"/>
  <c r="D201" i="1"/>
  <c r="F201" i="1"/>
  <c r="I201" i="1"/>
  <c r="E164" i="4"/>
  <c r="H164" i="4"/>
  <c r="C154" i="5"/>
  <c r="D165" i="4"/>
  <c r="F163" i="4"/>
  <c r="B205" i="1"/>
  <c r="F164" i="4" l="1"/>
  <c r="C202" i="1"/>
  <c r="D166" i="4"/>
  <c r="C155" i="5"/>
  <c r="E165" i="4"/>
  <c r="H165" i="4"/>
  <c r="B206" i="1"/>
  <c r="F165" i="4" l="1"/>
  <c r="C203" i="1"/>
  <c r="L202" i="1" s="1"/>
  <c r="M202" i="1" s="1"/>
  <c r="I202" i="1"/>
  <c r="D202" i="1"/>
  <c r="H202" i="1"/>
  <c r="F202" i="1"/>
  <c r="E202" i="1"/>
  <c r="J202" i="1"/>
  <c r="L201" i="1"/>
  <c r="M201" i="1" s="1"/>
  <c r="C156" i="5"/>
  <c r="D167" i="4"/>
  <c r="H166" i="4"/>
  <c r="E166" i="4"/>
  <c r="B207" i="1"/>
  <c r="F166" i="4" l="1"/>
  <c r="C204" i="1"/>
  <c r="L203" i="1" s="1"/>
  <c r="M203" i="1" s="1"/>
  <c r="D203" i="1"/>
  <c r="H203" i="1"/>
  <c r="F203" i="1"/>
  <c r="I203" i="1"/>
  <c r="E203" i="1"/>
  <c r="J203" i="1"/>
  <c r="E167" i="4"/>
  <c r="H167" i="4"/>
  <c r="C157" i="5"/>
  <c r="D168" i="4"/>
  <c r="B208" i="1"/>
  <c r="J204" i="1" l="1"/>
  <c r="D204" i="1"/>
  <c r="I204" i="1"/>
  <c r="E204" i="1"/>
  <c r="F204" i="1"/>
  <c r="H204" i="1"/>
  <c r="F167" i="4"/>
  <c r="C205" i="1"/>
  <c r="D169" i="4"/>
  <c r="C158" i="5"/>
  <c r="E168" i="4"/>
  <c r="H168" i="4"/>
  <c r="B209" i="1"/>
  <c r="F168" i="4" l="1"/>
  <c r="C206" i="1"/>
  <c r="L205" i="1" s="1"/>
  <c r="M205" i="1" s="1"/>
  <c r="D205" i="1"/>
  <c r="E205" i="1"/>
  <c r="I205" i="1"/>
  <c r="J205" i="1"/>
  <c r="F205" i="1"/>
  <c r="H205" i="1"/>
  <c r="L204" i="1"/>
  <c r="M204" i="1" s="1"/>
  <c r="C159" i="5"/>
  <c r="D170" i="4"/>
  <c r="C207" i="1" s="1"/>
  <c r="H169" i="4"/>
  <c r="E169" i="4"/>
  <c r="B210" i="1"/>
  <c r="F207" i="1" l="1"/>
  <c r="J207" i="1"/>
  <c r="I207" i="1"/>
  <c r="D207" i="1"/>
  <c r="E207" i="1"/>
  <c r="H207" i="1"/>
  <c r="L206" i="1"/>
  <c r="M206" i="1" s="1"/>
  <c r="H206" i="1"/>
  <c r="J206" i="1"/>
  <c r="I206" i="1"/>
  <c r="F206" i="1"/>
  <c r="E206" i="1"/>
  <c r="D206" i="1"/>
  <c r="E170" i="4"/>
  <c r="H170" i="4"/>
  <c r="F169" i="4"/>
  <c r="C160" i="5"/>
  <c r="D171" i="4"/>
  <c r="B211" i="1"/>
  <c r="F170" i="4" l="1"/>
  <c r="C208" i="1"/>
  <c r="E171" i="4"/>
  <c r="H171" i="4"/>
  <c r="C161" i="5"/>
  <c r="D172" i="4"/>
  <c r="B212" i="1"/>
  <c r="D208" i="1" l="1"/>
  <c r="J208" i="1"/>
  <c r="F208" i="1"/>
  <c r="E208" i="1"/>
  <c r="I208" i="1"/>
  <c r="H208" i="1"/>
  <c r="L207" i="1"/>
  <c r="M207" i="1" s="1"/>
  <c r="F171" i="4"/>
  <c r="C209" i="1"/>
  <c r="D173" i="4"/>
  <c r="C162" i="5"/>
  <c r="H172" i="4"/>
  <c r="E172" i="4"/>
  <c r="B213" i="1"/>
  <c r="F172" i="4" l="1"/>
  <c r="C210" i="1"/>
  <c r="L209" i="1" s="1"/>
  <c r="M209" i="1" s="1"/>
  <c r="F209" i="1"/>
  <c r="I209" i="1"/>
  <c r="H209" i="1"/>
  <c r="J209" i="1"/>
  <c r="E209" i="1"/>
  <c r="D209" i="1"/>
  <c r="L208" i="1"/>
  <c r="M208" i="1" s="1"/>
  <c r="C163" i="5"/>
  <c r="D174" i="4"/>
  <c r="C211" i="1" s="1"/>
  <c r="H173" i="4"/>
  <c r="E173" i="4"/>
  <c r="B214" i="1"/>
  <c r="H211" i="1" l="1"/>
  <c r="I211" i="1"/>
  <c r="F211" i="1"/>
  <c r="J211" i="1"/>
  <c r="D211" i="1"/>
  <c r="E211" i="1"/>
  <c r="L210" i="1"/>
  <c r="M210" i="1" s="1"/>
  <c r="J210" i="1"/>
  <c r="I210" i="1"/>
  <c r="D210" i="1"/>
  <c r="H210" i="1"/>
  <c r="F210" i="1"/>
  <c r="E210" i="1"/>
  <c r="E174" i="4"/>
  <c r="H174" i="4"/>
  <c r="F173" i="4"/>
  <c r="C164" i="5"/>
  <c r="D175" i="4"/>
  <c r="B215" i="1"/>
  <c r="F174" i="4" l="1"/>
  <c r="C212" i="1"/>
  <c r="H175" i="4"/>
  <c r="E175" i="4"/>
  <c r="C165" i="5"/>
  <c r="D176" i="4"/>
  <c r="B216" i="1"/>
  <c r="F175" i="4" l="1"/>
  <c r="C213" i="1"/>
  <c r="L212" i="1" s="1"/>
  <c r="M212" i="1" s="1"/>
  <c r="E212" i="1"/>
  <c r="I212" i="1"/>
  <c r="H212" i="1"/>
  <c r="J212" i="1"/>
  <c r="F212" i="1"/>
  <c r="D212" i="1"/>
  <c r="L211" i="1"/>
  <c r="M211" i="1" s="1"/>
  <c r="C166" i="5"/>
  <c r="D177" i="4"/>
  <c r="E176" i="4"/>
  <c r="H176" i="4"/>
  <c r="B217" i="1"/>
  <c r="F176" i="4" l="1"/>
  <c r="C214" i="1"/>
  <c r="L213" i="1" s="1"/>
  <c r="M213" i="1" s="1"/>
  <c r="D213" i="1"/>
  <c r="H213" i="1"/>
  <c r="E213" i="1"/>
  <c r="F213" i="1"/>
  <c r="I213" i="1"/>
  <c r="J213" i="1"/>
  <c r="E177" i="4"/>
  <c r="H177" i="4"/>
  <c r="D178" i="4"/>
  <c r="C215" i="1" s="1"/>
  <c r="C167" i="5"/>
  <c r="B218" i="1"/>
  <c r="H215" i="1" l="1"/>
  <c r="E215" i="1"/>
  <c r="J215" i="1"/>
  <c r="F215" i="1"/>
  <c r="D215" i="1"/>
  <c r="I215" i="1"/>
  <c r="L214" i="1"/>
  <c r="M214" i="1" s="1"/>
  <c r="I214" i="1"/>
  <c r="J214" i="1"/>
  <c r="D214" i="1"/>
  <c r="H214" i="1"/>
  <c r="F214" i="1"/>
  <c r="E214" i="1"/>
  <c r="E178" i="4"/>
  <c r="H178" i="4"/>
  <c r="C168" i="5"/>
  <c r="D179" i="4"/>
  <c r="F177" i="4"/>
  <c r="B219" i="1"/>
  <c r="F178" i="4" l="1"/>
  <c r="C216" i="1"/>
  <c r="C169" i="5"/>
  <c r="D180" i="4"/>
  <c r="C217" i="1" s="1"/>
  <c r="E179" i="4"/>
  <c r="H179" i="4"/>
  <c r="B220" i="1"/>
  <c r="F217" i="1" l="1"/>
  <c r="D217" i="1"/>
  <c r="H217" i="1"/>
  <c r="E217" i="1"/>
  <c r="J217" i="1"/>
  <c r="I217" i="1"/>
  <c r="L216" i="1"/>
  <c r="M216" i="1" s="1"/>
  <c r="J216" i="1"/>
  <c r="D216" i="1"/>
  <c r="H216" i="1"/>
  <c r="F216" i="1"/>
  <c r="E216" i="1"/>
  <c r="I216" i="1"/>
  <c r="L215" i="1"/>
  <c r="M215" i="1" s="1"/>
  <c r="H180" i="4"/>
  <c r="E180" i="4"/>
  <c r="F179" i="4"/>
  <c r="D181" i="4"/>
  <c r="C170" i="5"/>
  <c r="B221" i="1"/>
  <c r="F180" i="4" l="1"/>
  <c r="C218" i="1"/>
  <c r="C171" i="5"/>
  <c r="D182" i="4"/>
  <c r="H181" i="4"/>
  <c r="E181" i="4"/>
  <c r="B222" i="1"/>
  <c r="F218" i="1" l="1"/>
  <c r="E218" i="1"/>
  <c r="I218" i="1"/>
  <c r="H218" i="1"/>
  <c r="D218" i="1"/>
  <c r="J218" i="1"/>
  <c r="L217" i="1"/>
  <c r="M217" i="1" s="1"/>
  <c r="F181" i="4"/>
  <c r="C219" i="1"/>
  <c r="H182" i="4"/>
  <c r="E182" i="4"/>
  <c r="D183" i="4"/>
  <c r="C220" i="1" s="1"/>
  <c r="C172" i="5"/>
  <c r="B223" i="1"/>
  <c r="L219" i="1" l="1"/>
  <c r="M219" i="1" s="1"/>
  <c r="E219" i="1"/>
  <c r="I219" i="1"/>
  <c r="H219" i="1"/>
  <c r="D219" i="1"/>
  <c r="F219" i="1"/>
  <c r="J219" i="1"/>
  <c r="E220" i="1"/>
  <c r="H220" i="1"/>
  <c r="I220" i="1"/>
  <c r="D220" i="1"/>
  <c r="J220" i="1"/>
  <c r="F220" i="1"/>
  <c r="L218" i="1"/>
  <c r="M218" i="1" s="1"/>
  <c r="E183" i="4"/>
  <c r="H183" i="4"/>
  <c r="F182" i="4"/>
  <c r="C173" i="5"/>
  <c r="D184" i="4"/>
  <c r="B224" i="1"/>
  <c r="F183" i="4" l="1"/>
  <c r="C221" i="1"/>
  <c r="H184" i="4"/>
  <c r="E184" i="4"/>
  <c r="C174" i="5"/>
  <c r="D185" i="4"/>
  <c r="B225" i="1"/>
  <c r="F221" i="1" l="1"/>
  <c r="J221" i="1"/>
  <c r="I221" i="1"/>
  <c r="H221" i="1"/>
  <c r="D221" i="1"/>
  <c r="E221" i="1"/>
  <c r="L220" i="1"/>
  <c r="M220" i="1" s="1"/>
  <c r="F184" i="4"/>
  <c r="C222" i="1"/>
  <c r="D186" i="4"/>
  <c r="C223" i="1" s="1"/>
  <c r="C175" i="5"/>
  <c r="H185" i="4"/>
  <c r="E185" i="4"/>
  <c r="B226" i="1"/>
  <c r="F185" i="4" l="1"/>
  <c r="H223" i="1"/>
  <c r="I223" i="1"/>
  <c r="F223" i="1"/>
  <c r="D223" i="1"/>
  <c r="J223" i="1"/>
  <c r="E223" i="1"/>
  <c r="L222" i="1"/>
  <c r="M222" i="1" s="1"/>
  <c r="E222" i="1"/>
  <c r="F222" i="1"/>
  <c r="D222" i="1"/>
  <c r="H222" i="1"/>
  <c r="J222" i="1"/>
  <c r="I222" i="1"/>
  <c r="L221" i="1"/>
  <c r="M221" i="1" s="1"/>
  <c r="C176" i="5"/>
  <c r="D187" i="4"/>
  <c r="C224" i="1" s="1"/>
  <c r="E186" i="4"/>
  <c r="H186" i="4"/>
  <c r="B227" i="1"/>
  <c r="I224" i="1" l="1"/>
  <c r="E224" i="1"/>
  <c r="J224" i="1"/>
  <c r="H224" i="1"/>
  <c r="F224" i="1"/>
  <c r="D224" i="1"/>
  <c r="L223" i="1"/>
  <c r="M223" i="1" s="1"/>
  <c r="E187" i="4"/>
  <c r="H187" i="4"/>
  <c r="F186" i="4"/>
  <c r="D188" i="4"/>
  <c r="C225" i="1" s="1"/>
  <c r="C177" i="5"/>
  <c r="B228" i="1"/>
  <c r="H225" i="1" l="1"/>
  <c r="D225" i="1"/>
  <c r="E225" i="1"/>
  <c r="F225" i="1"/>
  <c r="J225" i="1"/>
  <c r="I225" i="1"/>
  <c r="L224" i="1"/>
  <c r="M224" i="1" s="1"/>
  <c r="D189" i="4"/>
  <c r="C226" i="1" s="1"/>
  <c r="C178" i="5"/>
  <c r="E188" i="4"/>
  <c r="H188" i="4"/>
  <c r="F187" i="4"/>
  <c r="B229" i="1"/>
  <c r="F188" i="4" l="1"/>
  <c r="H226" i="1"/>
  <c r="J226" i="1"/>
  <c r="F226" i="1"/>
  <c r="E226" i="1"/>
  <c r="I226" i="1"/>
  <c r="D226" i="1"/>
  <c r="L225" i="1"/>
  <c r="M225" i="1" s="1"/>
  <c r="C179" i="5"/>
  <c r="D190" i="4"/>
  <c r="H189" i="4"/>
  <c r="E189" i="4"/>
  <c r="B230" i="1"/>
  <c r="F189" i="4" l="1"/>
  <c r="C227" i="1"/>
  <c r="H190" i="4"/>
  <c r="E190" i="4"/>
  <c r="C180" i="5"/>
  <c r="D191" i="4"/>
  <c r="B231" i="1"/>
  <c r="F190" i="4" l="1"/>
  <c r="C228" i="1"/>
  <c r="L227" i="1" s="1"/>
  <c r="M227" i="1" s="1"/>
  <c r="D227" i="1"/>
  <c r="I227" i="1"/>
  <c r="E227" i="1"/>
  <c r="H227" i="1"/>
  <c r="J227" i="1"/>
  <c r="F227" i="1"/>
  <c r="L226" i="1"/>
  <c r="M226" i="1" s="1"/>
  <c r="C181" i="5"/>
  <c r="D192" i="4"/>
  <c r="H191" i="4"/>
  <c r="E191" i="4"/>
  <c r="B232" i="1"/>
  <c r="F191" i="4" l="1"/>
  <c r="C229" i="1"/>
  <c r="L228" i="1" s="1"/>
  <c r="M228" i="1" s="1"/>
  <c r="J228" i="1"/>
  <c r="I228" i="1"/>
  <c r="F228" i="1"/>
  <c r="D228" i="1"/>
  <c r="E228" i="1"/>
  <c r="H228" i="1"/>
  <c r="H192" i="4"/>
  <c r="E192" i="4"/>
  <c r="C182" i="5"/>
  <c r="D193" i="4"/>
  <c r="B233" i="1"/>
  <c r="D229" i="1" l="1"/>
  <c r="J229" i="1"/>
  <c r="E229" i="1"/>
  <c r="I229" i="1"/>
  <c r="H229" i="1"/>
  <c r="F229" i="1"/>
  <c r="F192" i="4"/>
  <c r="C230" i="1"/>
  <c r="D194" i="4"/>
  <c r="C231" i="1" s="1"/>
  <c r="C183" i="5"/>
  <c r="H193" i="4"/>
  <c r="E193" i="4"/>
  <c r="B234" i="1"/>
  <c r="F193" i="4" l="1"/>
  <c r="D231" i="1"/>
  <c r="E231" i="1"/>
  <c r="I231" i="1"/>
  <c r="J231" i="1"/>
  <c r="H231" i="1"/>
  <c r="F231" i="1"/>
  <c r="L230" i="1"/>
  <c r="M230" i="1" s="1"/>
  <c r="E230" i="1"/>
  <c r="H230" i="1"/>
  <c r="D230" i="1"/>
  <c r="I230" i="1"/>
  <c r="J230" i="1"/>
  <c r="F230" i="1"/>
  <c r="L229" i="1"/>
  <c r="M229" i="1" s="1"/>
  <c r="C184" i="5"/>
  <c r="D195" i="4"/>
  <c r="H194" i="4"/>
  <c r="E194" i="4"/>
  <c r="B235" i="1"/>
  <c r="F194" i="4" l="1"/>
  <c r="C232" i="1"/>
  <c r="E195" i="4"/>
  <c r="H195" i="4"/>
  <c r="D196" i="4"/>
  <c r="C233" i="1" s="1"/>
  <c r="C185" i="5"/>
  <c r="B236" i="1"/>
  <c r="L232" i="1" l="1"/>
  <c r="M232" i="1" s="1"/>
  <c r="E232" i="1"/>
  <c r="F232" i="1"/>
  <c r="J232" i="1"/>
  <c r="I232" i="1"/>
  <c r="D232" i="1"/>
  <c r="H232" i="1"/>
  <c r="L231" i="1"/>
  <c r="M231" i="1" s="1"/>
  <c r="H233" i="1"/>
  <c r="I233" i="1"/>
  <c r="D233" i="1"/>
  <c r="F233" i="1"/>
  <c r="J233" i="1"/>
  <c r="E233" i="1"/>
  <c r="E196" i="4"/>
  <c r="H196" i="4"/>
  <c r="F195" i="4"/>
  <c r="C186" i="5"/>
  <c r="D197" i="4"/>
  <c r="C234" i="1" s="1"/>
  <c r="B237" i="1"/>
  <c r="J234" i="1" l="1"/>
  <c r="F234" i="1"/>
  <c r="D234" i="1"/>
  <c r="H234" i="1"/>
  <c r="E234" i="1"/>
  <c r="I234" i="1"/>
  <c r="L233" i="1"/>
  <c r="M233" i="1" s="1"/>
  <c r="H197" i="4"/>
  <c r="E197" i="4"/>
  <c r="F196" i="4"/>
  <c r="C187" i="5"/>
  <c r="D198" i="4"/>
  <c r="B238" i="1"/>
  <c r="F197" i="4" l="1"/>
  <c r="C235" i="1"/>
  <c r="H198" i="4"/>
  <c r="E198" i="4"/>
  <c r="D199" i="4"/>
  <c r="C188" i="5"/>
  <c r="B239" i="1"/>
  <c r="E235" i="1" l="1"/>
  <c r="J235" i="1"/>
  <c r="I235" i="1"/>
  <c r="F235" i="1"/>
  <c r="D235" i="1"/>
  <c r="H235" i="1"/>
  <c r="L234" i="1"/>
  <c r="M234" i="1" s="1"/>
  <c r="F198" i="4"/>
  <c r="C236" i="1"/>
  <c r="E199" i="4"/>
  <c r="H199" i="4"/>
  <c r="D200" i="4"/>
  <c r="C237" i="1" s="1"/>
  <c r="C189" i="5"/>
  <c r="B240" i="1"/>
  <c r="L236" i="1" l="1"/>
  <c r="M236" i="1" s="1"/>
  <c r="I236" i="1"/>
  <c r="D236" i="1"/>
  <c r="E236" i="1"/>
  <c r="J236" i="1"/>
  <c r="H236" i="1"/>
  <c r="F236" i="1"/>
  <c r="F237" i="1"/>
  <c r="H237" i="1"/>
  <c r="J237" i="1"/>
  <c r="D237" i="1"/>
  <c r="I237" i="1"/>
  <c r="E237" i="1"/>
  <c r="L235" i="1"/>
  <c r="M235" i="1" s="1"/>
  <c r="E200" i="4"/>
  <c r="H200" i="4"/>
  <c r="F199" i="4"/>
  <c r="C190" i="5"/>
  <c r="D201" i="4"/>
  <c r="B241" i="1"/>
  <c r="F200" i="4" l="1"/>
  <c r="C238" i="1"/>
  <c r="E201" i="4"/>
  <c r="H201" i="4"/>
  <c r="C191" i="5"/>
  <c r="D202" i="4"/>
  <c r="B242" i="1"/>
  <c r="E238" i="1" l="1"/>
  <c r="J238" i="1"/>
  <c r="F238" i="1"/>
  <c r="D238" i="1"/>
  <c r="H238" i="1"/>
  <c r="I238" i="1"/>
  <c r="L237" i="1"/>
  <c r="M237" i="1" s="1"/>
  <c r="F201" i="4"/>
  <c r="C239" i="1"/>
  <c r="D203" i="4"/>
  <c r="C192" i="5"/>
  <c r="H202" i="4"/>
  <c r="E202" i="4"/>
  <c r="B243" i="1"/>
  <c r="F202" i="4" l="1"/>
  <c r="C240" i="1"/>
  <c r="L239" i="1" s="1"/>
  <c r="M239" i="1" s="1"/>
  <c r="D239" i="1"/>
  <c r="J239" i="1"/>
  <c r="E239" i="1"/>
  <c r="I239" i="1"/>
  <c r="H239" i="1"/>
  <c r="F239" i="1"/>
  <c r="L238" i="1"/>
  <c r="M238" i="1" s="1"/>
  <c r="D204" i="4"/>
  <c r="C193" i="5"/>
  <c r="H203" i="4"/>
  <c r="E203" i="4"/>
  <c r="B244" i="1"/>
  <c r="F203" i="4" l="1"/>
  <c r="C241" i="1"/>
  <c r="L240" i="1" s="1"/>
  <c r="M240" i="1" s="1"/>
  <c r="I240" i="1"/>
  <c r="J240" i="1"/>
  <c r="H240" i="1"/>
  <c r="F240" i="1"/>
  <c r="D240" i="1"/>
  <c r="E240" i="1"/>
  <c r="C194" i="5"/>
  <c r="D205" i="4"/>
  <c r="C242" i="1" s="1"/>
  <c r="H204" i="4"/>
  <c r="E204" i="4"/>
  <c r="B245" i="1"/>
  <c r="D242" i="1" l="1"/>
  <c r="H242" i="1"/>
  <c r="J242" i="1"/>
  <c r="F242" i="1"/>
  <c r="I242" i="1"/>
  <c r="E242" i="1"/>
  <c r="L241" i="1"/>
  <c r="M241" i="1" s="1"/>
  <c r="F241" i="1"/>
  <c r="H241" i="1"/>
  <c r="E241" i="1"/>
  <c r="J241" i="1"/>
  <c r="D241" i="1"/>
  <c r="I241" i="1"/>
  <c r="H205" i="4"/>
  <c r="E205" i="4"/>
  <c r="F204" i="4"/>
  <c r="D206" i="4"/>
  <c r="C195" i="5"/>
  <c r="B246" i="1"/>
  <c r="F205" i="4" l="1"/>
  <c r="C243" i="1"/>
  <c r="D207" i="4"/>
  <c r="C196" i="5"/>
  <c r="H206" i="4"/>
  <c r="E206" i="4"/>
  <c r="B247" i="1"/>
  <c r="F206" i="4" l="1"/>
  <c r="C244" i="1"/>
  <c r="L243" i="1" s="1"/>
  <c r="M243" i="1" s="1"/>
  <c r="J243" i="1"/>
  <c r="I243" i="1"/>
  <c r="H243" i="1"/>
  <c r="D243" i="1"/>
  <c r="F243" i="1"/>
  <c r="E243" i="1"/>
  <c r="L242" i="1"/>
  <c r="M242" i="1" s="1"/>
  <c r="C197" i="5"/>
  <c r="D208" i="4"/>
  <c r="C245" i="1" s="1"/>
  <c r="H207" i="4"/>
  <c r="E207" i="4"/>
  <c r="B248" i="1"/>
  <c r="H245" i="1" l="1"/>
  <c r="F245" i="1"/>
  <c r="D245" i="1"/>
  <c r="I245" i="1"/>
  <c r="J245" i="1"/>
  <c r="E245" i="1"/>
  <c r="L244" i="1"/>
  <c r="M244" i="1" s="1"/>
  <c r="J244" i="1"/>
  <c r="E244" i="1"/>
  <c r="F244" i="1"/>
  <c r="D244" i="1"/>
  <c r="H244" i="1"/>
  <c r="I244" i="1"/>
  <c r="E208" i="4"/>
  <c r="H208" i="4"/>
  <c r="F207" i="4"/>
  <c r="C198" i="5"/>
  <c r="D209" i="4"/>
  <c r="B249" i="1"/>
  <c r="F208" i="4" l="1"/>
  <c r="C246" i="1"/>
  <c r="E209" i="4"/>
  <c r="H209" i="4"/>
  <c r="D210" i="4"/>
  <c r="C247" i="1" s="1"/>
  <c r="C199" i="5"/>
  <c r="B250" i="1"/>
  <c r="L246" i="1" l="1"/>
  <c r="M246" i="1" s="1"/>
  <c r="D246" i="1"/>
  <c r="I246" i="1"/>
  <c r="E246" i="1"/>
  <c r="H246" i="1"/>
  <c r="J246" i="1"/>
  <c r="F246" i="1"/>
  <c r="L245" i="1"/>
  <c r="M245" i="1" s="1"/>
  <c r="I247" i="1"/>
  <c r="J247" i="1"/>
  <c r="H247" i="1"/>
  <c r="E247" i="1"/>
  <c r="D247" i="1"/>
  <c r="F247" i="1"/>
  <c r="H210" i="4"/>
  <c r="E210" i="4"/>
  <c r="D211" i="4"/>
  <c r="C248" i="1" s="1"/>
  <c r="C200" i="5"/>
  <c r="F209" i="4"/>
  <c r="B251" i="1"/>
  <c r="F248" i="1" l="1"/>
  <c r="H248" i="1"/>
  <c r="E248" i="1"/>
  <c r="J248" i="1"/>
  <c r="I248" i="1"/>
  <c r="D248" i="1"/>
  <c r="L247" i="1"/>
  <c r="M247" i="1" s="1"/>
  <c r="E211" i="4"/>
  <c r="H211" i="4"/>
  <c r="F210" i="4"/>
  <c r="D212" i="4"/>
  <c r="C201" i="5"/>
  <c r="B252" i="1"/>
  <c r="F211" i="4" l="1"/>
  <c r="C249" i="1"/>
  <c r="D213" i="4"/>
  <c r="C202" i="5"/>
  <c r="E212" i="4"/>
  <c r="H212" i="4"/>
  <c r="B253" i="1"/>
  <c r="F212" i="4" l="1"/>
  <c r="C250" i="1"/>
  <c r="L249" i="1" s="1"/>
  <c r="M249" i="1" s="1"/>
  <c r="I249" i="1"/>
  <c r="E249" i="1"/>
  <c r="F249" i="1"/>
  <c r="H249" i="1"/>
  <c r="D249" i="1"/>
  <c r="J249" i="1"/>
  <c r="L248" i="1"/>
  <c r="M248" i="1" s="1"/>
  <c r="C203" i="5"/>
  <c r="D214" i="4"/>
  <c r="C251" i="1" s="1"/>
  <c r="H213" i="4"/>
  <c r="E213" i="4"/>
  <c r="B254" i="1"/>
  <c r="D251" i="1" l="1"/>
  <c r="J251" i="1"/>
  <c r="I251" i="1"/>
  <c r="F251" i="1"/>
  <c r="E251" i="1"/>
  <c r="H251" i="1"/>
  <c r="L250" i="1"/>
  <c r="M250" i="1" s="1"/>
  <c r="H250" i="1"/>
  <c r="I250" i="1"/>
  <c r="E250" i="1"/>
  <c r="F250" i="1"/>
  <c r="J250" i="1"/>
  <c r="D250" i="1"/>
  <c r="E214" i="4"/>
  <c r="H214" i="4"/>
  <c r="F213" i="4"/>
  <c r="D215" i="4"/>
  <c r="C204" i="5"/>
  <c r="B255" i="1"/>
  <c r="F214" i="4" l="1"/>
  <c r="C252" i="1"/>
  <c r="C205" i="5"/>
  <c r="D216" i="4"/>
  <c r="E215" i="4"/>
  <c r="H215" i="4"/>
  <c r="B256" i="1"/>
  <c r="F215" i="4" l="1"/>
  <c r="C253" i="1"/>
  <c r="L252" i="1" s="1"/>
  <c r="M252" i="1" s="1"/>
  <c r="J252" i="1"/>
  <c r="F252" i="1"/>
  <c r="H252" i="1"/>
  <c r="E252" i="1"/>
  <c r="D252" i="1"/>
  <c r="I252" i="1"/>
  <c r="L251" i="1"/>
  <c r="M251" i="1" s="1"/>
  <c r="E216" i="4"/>
  <c r="H216" i="4"/>
  <c r="C206" i="5"/>
  <c r="D217" i="4"/>
  <c r="B257" i="1"/>
  <c r="F216" i="4" l="1"/>
  <c r="C254" i="1"/>
  <c r="L253" i="1" s="1"/>
  <c r="M253" i="1" s="1"/>
  <c r="H253" i="1"/>
  <c r="E253" i="1"/>
  <c r="J253" i="1"/>
  <c r="F253" i="1"/>
  <c r="D253" i="1"/>
  <c r="I253" i="1"/>
  <c r="C207" i="5"/>
  <c r="D218" i="4"/>
  <c r="E217" i="4"/>
  <c r="H217" i="4"/>
  <c r="B258" i="1"/>
  <c r="F217" i="4" l="1"/>
  <c r="C255" i="1"/>
  <c r="L254" i="1" s="1"/>
  <c r="M254" i="1" s="1"/>
  <c r="F254" i="1"/>
  <c r="D254" i="1"/>
  <c r="E254" i="1"/>
  <c r="I254" i="1"/>
  <c r="H254" i="1"/>
  <c r="J254" i="1"/>
  <c r="H218" i="4"/>
  <c r="E218" i="4"/>
  <c r="C208" i="5"/>
  <c r="D219" i="4"/>
  <c r="B259" i="1"/>
  <c r="F255" i="1" l="1"/>
  <c r="J255" i="1"/>
  <c r="D255" i="1"/>
  <c r="E255" i="1"/>
  <c r="H255" i="1"/>
  <c r="I255" i="1"/>
  <c r="F218" i="4"/>
  <c r="C256" i="1"/>
  <c r="C209" i="5"/>
  <c r="D220" i="4"/>
  <c r="C257" i="1" s="1"/>
  <c r="E219" i="4"/>
  <c r="H219" i="4"/>
  <c r="B260" i="1"/>
  <c r="I257" i="1" l="1"/>
  <c r="H257" i="1"/>
  <c r="E257" i="1"/>
  <c r="J257" i="1"/>
  <c r="D257" i="1"/>
  <c r="F257" i="1"/>
  <c r="L256" i="1"/>
  <c r="M256" i="1" s="1"/>
  <c r="D256" i="1"/>
  <c r="J256" i="1"/>
  <c r="I256" i="1"/>
  <c r="E256" i="1"/>
  <c r="H256" i="1"/>
  <c r="F256" i="1"/>
  <c r="L255" i="1"/>
  <c r="M255" i="1" s="1"/>
  <c r="E220" i="4"/>
  <c r="H220" i="4"/>
  <c r="F219" i="4"/>
  <c r="D221" i="4"/>
  <c r="C210" i="5"/>
  <c r="B261" i="1"/>
  <c r="F220" i="4" l="1"/>
  <c r="C258" i="1"/>
  <c r="C211" i="5"/>
  <c r="D222" i="4"/>
  <c r="C259" i="1" s="1"/>
  <c r="H221" i="4"/>
  <c r="E221" i="4"/>
  <c r="B262" i="1"/>
  <c r="J259" i="1" l="1"/>
  <c r="I259" i="1"/>
  <c r="F259" i="1"/>
  <c r="D259" i="1"/>
  <c r="H259" i="1"/>
  <c r="E259" i="1"/>
  <c r="L258" i="1"/>
  <c r="M258" i="1" s="1"/>
  <c r="D258" i="1"/>
  <c r="J258" i="1"/>
  <c r="I258" i="1"/>
  <c r="H258" i="1"/>
  <c r="E258" i="1"/>
  <c r="F258" i="1"/>
  <c r="L257" i="1"/>
  <c r="M257" i="1" s="1"/>
  <c r="E222" i="4"/>
  <c r="H222" i="4"/>
  <c r="F221" i="4"/>
  <c r="D223" i="4"/>
  <c r="C212" i="5"/>
  <c r="B263" i="1"/>
  <c r="F222" i="4" l="1"/>
  <c r="C260" i="1"/>
  <c r="D224" i="4"/>
  <c r="C213" i="5"/>
  <c r="H223" i="4"/>
  <c r="E223" i="4"/>
  <c r="B264" i="1"/>
  <c r="F223" i="4" l="1"/>
  <c r="C261" i="1"/>
  <c r="L260" i="1" s="1"/>
  <c r="M260" i="1" s="1"/>
  <c r="H260" i="1"/>
  <c r="E260" i="1"/>
  <c r="J260" i="1"/>
  <c r="I260" i="1"/>
  <c r="D260" i="1"/>
  <c r="F260" i="1"/>
  <c r="L259" i="1"/>
  <c r="M259" i="1" s="1"/>
  <c r="C214" i="5"/>
  <c r="D225" i="4"/>
  <c r="E224" i="4"/>
  <c r="H224" i="4"/>
  <c r="B265" i="1"/>
  <c r="F224" i="4" l="1"/>
  <c r="C262" i="1"/>
  <c r="L261" i="1" s="1"/>
  <c r="M261" i="1" s="1"/>
  <c r="H261" i="1"/>
  <c r="E261" i="1"/>
  <c r="F261" i="1"/>
  <c r="J261" i="1"/>
  <c r="D261" i="1"/>
  <c r="I261" i="1"/>
  <c r="H225" i="4"/>
  <c r="E225" i="4"/>
  <c r="D226" i="4"/>
  <c r="C263" i="1" s="1"/>
  <c r="C215" i="5"/>
  <c r="B266" i="1"/>
  <c r="F263" i="1" l="1"/>
  <c r="H263" i="1"/>
  <c r="E263" i="1"/>
  <c r="I263" i="1"/>
  <c r="D263" i="1"/>
  <c r="J263" i="1"/>
  <c r="L262" i="1"/>
  <c r="M262" i="1" s="1"/>
  <c r="H262" i="1"/>
  <c r="E262" i="1"/>
  <c r="D262" i="1"/>
  <c r="J262" i="1"/>
  <c r="I262" i="1"/>
  <c r="F262" i="1"/>
  <c r="H226" i="4"/>
  <c r="E226" i="4"/>
  <c r="F225" i="4"/>
  <c r="C216" i="5"/>
  <c r="D227" i="4"/>
  <c r="C264" i="1" s="1"/>
  <c r="B267" i="1"/>
  <c r="F264" i="1" l="1"/>
  <c r="I264" i="1"/>
  <c r="E264" i="1"/>
  <c r="D264" i="1"/>
  <c r="H264" i="1"/>
  <c r="J264" i="1"/>
  <c r="L263" i="1"/>
  <c r="M263" i="1" s="1"/>
  <c r="E227" i="4"/>
  <c r="H227" i="4"/>
  <c r="D228" i="4"/>
  <c r="C265" i="1" s="1"/>
  <c r="C217" i="5"/>
  <c r="F226" i="4"/>
  <c r="B268" i="1"/>
  <c r="E265" i="1" l="1"/>
  <c r="H265" i="1"/>
  <c r="F265" i="1"/>
  <c r="I265" i="1"/>
  <c r="J265" i="1"/>
  <c r="D265" i="1"/>
  <c r="L264" i="1"/>
  <c r="M264" i="1" s="1"/>
  <c r="H228" i="4"/>
  <c r="E228" i="4"/>
  <c r="D229" i="4"/>
  <c r="C266" i="1" s="1"/>
  <c r="C218" i="5"/>
  <c r="F227" i="4"/>
  <c r="B269" i="1"/>
  <c r="F266" i="1" l="1"/>
  <c r="H266" i="1"/>
  <c r="J266" i="1"/>
  <c r="D266" i="1"/>
  <c r="E266" i="1"/>
  <c r="I266" i="1"/>
  <c r="L265" i="1"/>
  <c r="M265" i="1" s="1"/>
  <c r="H229" i="4"/>
  <c r="E229" i="4"/>
  <c r="F228" i="4"/>
  <c r="D230" i="4"/>
  <c r="C219" i="5"/>
  <c r="B270" i="1"/>
  <c r="F229" i="4" l="1"/>
  <c r="C267" i="1"/>
  <c r="C220" i="5"/>
  <c r="D231" i="4"/>
  <c r="H230" i="4"/>
  <c r="E230" i="4"/>
  <c r="B271" i="1"/>
  <c r="F230" i="4" l="1"/>
  <c r="C268" i="1"/>
  <c r="H267" i="1"/>
  <c r="D267" i="1"/>
  <c r="F267" i="1"/>
  <c r="I267" i="1"/>
  <c r="E267" i="1"/>
  <c r="J267" i="1"/>
  <c r="L266" i="1"/>
  <c r="M266" i="1" s="1"/>
  <c r="H231" i="4"/>
  <c r="E231" i="4"/>
  <c r="D232" i="4"/>
  <c r="C269" i="1" s="1"/>
  <c r="C221" i="5"/>
  <c r="B272" i="1"/>
  <c r="L268" i="1" l="1"/>
  <c r="M268" i="1" s="1"/>
  <c r="E268" i="1"/>
  <c r="D268" i="1"/>
  <c r="J268" i="1"/>
  <c r="F268" i="1"/>
  <c r="H268" i="1"/>
  <c r="I268" i="1"/>
  <c r="L267" i="1"/>
  <c r="M267" i="1" s="1"/>
  <c r="J269" i="1"/>
  <c r="E269" i="1"/>
  <c r="F269" i="1"/>
  <c r="I269" i="1"/>
  <c r="H269" i="1"/>
  <c r="D269" i="1"/>
  <c r="H232" i="4"/>
  <c r="E232" i="4"/>
  <c r="F231" i="4"/>
  <c r="C222" i="5"/>
  <c r="D233" i="4"/>
  <c r="C270" i="1" s="1"/>
  <c r="B273" i="1"/>
  <c r="J270" i="1" l="1"/>
  <c r="D270" i="1"/>
  <c r="E270" i="1"/>
  <c r="I270" i="1"/>
  <c r="H270" i="1"/>
  <c r="F270" i="1"/>
  <c r="L269" i="1"/>
  <c r="M269" i="1" s="1"/>
  <c r="H233" i="4"/>
  <c r="E233" i="4"/>
  <c r="F232" i="4"/>
  <c r="C223" i="5"/>
  <c r="D234" i="4"/>
  <c r="C271" i="1" s="1"/>
  <c r="B274" i="1"/>
  <c r="D271" i="1" l="1"/>
  <c r="H271" i="1"/>
  <c r="I271" i="1"/>
  <c r="J271" i="1"/>
  <c r="E271" i="1"/>
  <c r="F271" i="1"/>
  <c r="L270" i="1"/>
  <c r="M270" i="1" s="1"/>
  <c r="H234" i="4"/>
  <c r="E234" i="4"/>
  <c r="D235" i="4"/>
  <c r="C272" i="1" s="1"/>
  <c r="C224" i="5"/>
  <c r="F233" i="4"/>
  <c r="B275" i="1"/>
  <c r="F272" i="1" l="1"/>
  <c r="J272" i="1"/>
  <c r="H272" i="1"/>
  <c r="E272" i="1"/>
  <c r="D272" i="1"/>
  <c r="I272" i="1"/>
  <c r="L271" i="1"/>
  <c r="M271" i="1" s="1"/>
  <c r="H235" i="4"/>
  <c r="E235" i="4"/>
  <c r="F234" i="4"/>
  <c r="C225" i="5"/>
  <c r="D236" i="4"/>
  <c r="B276" i="1"/>
  <c r="F235" i="4" l="1"/>
  <c r="C273" i="1"/>
  <c r="H236" i="4"/>
  <c r="E236" i="4"/>
  <c r="C226" i="5"/>
  <c r="D237" i="4"/>
  <c r="C274" i="1" s="1"/>
  <c r="B277" i="1"/>
  <c r="E274" i="1" l="1"/>
  <c r="J274" i="1"/>
  <c r="F274" i="1"/>
  <c r="I274" i="1"/>
  <c r="D274" i="1"/>
  <c r="H274" i="1"/>
  <c r="L273" i="1"/>
  <c r="M273" i="1" s="1"/>
  <c r="F273" i="1"/>
  <c r="I273" i="1"/>
  <c r="D273" i="1"/>
  <c r="H273" i="1"/>
  <c r="E273" i="1"/>
  <c r="J273" i="1"/>
  <c r="L272" i="1"/>
  <c r="M272" i="1" s="1"/>
  <c r="C227" i="5"/>
  <c r="D238" i="4"/>
  <c r="H237" i="4"/>
  <c r="E237" i="4"/>
  <c r="F236" i="4"/>
  <c r="B278" i="1"/>
  <c r="F237" i="4" l="1"/>
  <c r="C275" i="1"/>
  <c r="E238" i="4"/>
  <c r="H238" i="4"/>
  <c r="D239" i="4"/>
  <c r="C276" i="1" s="1"/>
  <c r="C228" i="5"/>
  <c r="B279" i="1"/>
  <c r="L275" i="1" l="1"/>
  <c r="M275" i="1" s="1"/>
  <c r="J275" i="1"/>
  <c r="F275" i="1"/>
  <c r="E275" i="1"/>
  <c r="H275" i="1"/>
  <c r="D275" i="1"/>
  <c r="I275" i="1"/>
  <c r="L274" i="1"/>
  <c r="M274" i="1" s="1"/>
  <c r="I276" i="1"/>
  <c r="J276" i="1"/>
  <c r="E276" i="1"/>
  <c r="F276" i="1"/>
  <c r="D276" i="1"/>
  <c r="H276" i="1"/>
  <c r="D240" i="4"/>
  <c r="C229" i="5"/>
  <c r="H239" i="4"/>
  <c r="E239" i="4"/>
  <c r="F238" i="4"/>
  <c r="B280" i="1"/>
  <c r="F239" i="4" l="1"/>
  <c r="C277" i="1"/>
  <c r="D241" i="4"/>
  <c r="C230" i="5"/>
  <c r="E240" i="4"/>
  <c r="H240" i="4"/>
  <c r="B281" i="1"/>
  <c r="F240" i="4" l="1"/>
  <c r="C278" i="1"/>
  <c r="L277" i="1" s="1"/>
  <c r="M277" i="1" s="1"/>
  <c r="E277" i="1"/>
  <c r="H277" i="1"/>
  <c r="D277" i="1"/>
  <c r="J277" i="1"/>
  <c r="F277" i="1"/>
  <c r="I277" i="1"/>
  <c r="L276" i="1"/>
  <c r="M276" i="1" s="1"/>
  <c r="C231" i="5"/>
  <c r="D242" i="4"/>
  <c r="H241" i="4"/>
  <c r="E241" i="4"/>
  <c r="B282" i="1"/>
  <c r="F241" i="4" l="1"/>
  <c r="C279" i="1"/>
  <c r="L278" i="1" s="1"/>
  <c r="M278" i="1" s="1"/>
  <c r="E278" i="1"/>
  <c r="I278" i="1"/>
  <c r="H278" i="1"/>
  <c r="D278" i="1"/>
  <c r="F278" i="1"/>
  <c r="J278" i="1"/>
  <c r="E242" i="4"/>
  <c r="H242" i="4"/>
  <c r="D243" i="4"/>
  <c r="C280" i="1" s="1"/>
  <c r="C232" i="5"/>
  <c r="B283" i="1"/>
  <c r="J280" i="1" l="1"/>
  <c r="I280" i="1"/>
  <c r="F280" i="1"/>
  <c r="H280" i="1"/>
  <c r="D280" i="1"/>
  <c r="E280" i="1"/>
  <c r="L279" i="1"/>
  <c r="M279" i="1" s="1"/>
  <c r="H279" i="1"/>
  <c r="E279" i="1"/>
  <c r="D279" i="1"/>
  <c r="I279" i="1"/>
  <c r="J279" i="1"/>
  <c r="F279" i="1"/>
  <c r="E243" i="4"/>
  <c r="H243" i="4"/>
  <c r="F242" i="4"/>
  <c r="D244" i="4"/>
  <c r="C233" i="5"/>
  <c r="B284" i="1"/>
  <c r="F243" i="4" l="1"/>
  <c r="C281" i="1"/>
  <c r="C234" i="5"/>
  <c r="D245" i="4"/>
  <c r="C282" i="1" s="1"/>
  <c r="H244" i="4"/>
  <c r="E244" i="4"/>
  <c r="B285" i="1"/>
  <c r="I282" i="1" l="1"/>
  <c r="H282" i="1"/>
  <c r="D282" i="1"/>
  <c r="E282" i="1"/>
  <c r="J282" i="1"/>
  <c r="F282" i="1"/>
  <c r="L281" i="1"/>
  <c r="M281" i="1" s="1"/>
  <c r="I281" i="1"/>
  <c r="E281" i="1"/>
  <c r="J281" i="1"/>
  <c r="F281" i="1"/>
  <c r="D281" i="1"/>
  <c r="H281" i="1"/>
  <c r="L280" i="1"/>
  <c r="M280" i="1" s="1"/>
  <c r="E245" i="4"/>
  <c r="H245" i="4"/>
  <c r="F244" i="4"/>
  <c r="C235" i="5"/>
  <c r="D246" i="4"/>
  <c r="B286" i="1"/>
  <c r="F245" i="4" l="1"/>
  <c r="C283" i="1"/>
  <c r="E246" i="4"/>
  <c r="H246" i="4"/>
  <c r="D247" i="4"/>
  <c r="C284" i="1" s="1"/>
  <c r="C236" i="5"/>
  <c r="B287" i="1"/>
  <c r="L283" i="1" l="1"/>
  <c r="M283" i="1" s="1"/>
  <c r="D283" i="1"/>
  <c r="J283" i="1"/>
  <c r="I283" i="1"/>
  <c r="F283" i="1"/>
  <c r="E283" i="1"/>
  <c r="H283" i="1"/>
  <c r="L282" i="1"/>
  <c r="M282" i="1" s="1"/>
  <c r="H284" i="1"/>
  <c r="F284" i="1"/>
  <c r="I284" i="1"/>
  <c r="E284" i="1"/>
  <c r="D284" i="1"/>
  <c r="J284" i="1"/>
  <c r="E247" i="4"/>
  <c r="H247" i="4"/>
  <c r="F246" i="4"/>
  <c r="D248" i="4"/>
  <c r="C237" i="5"/>
  <c r="B288" i="1"/>
  <c r="F247" i="4" l="1"/>
  <c r="C285" i="1"/>
  <c r="C238" i="5"/>
  <c r="D249" i="4"/>
  <c r="H248" i="4"/>
  <c r="E248" i="4"/>
  <c r="B289" i="1"/>
  <c r="F248" i="4" l="1"/>
  <c r="C286" i="1"/>
  <c r="L285" i="1" s="1"/>
  <c r="M285" i="1" s="1"/>
  <c r="I285" i="1"/>
  <c r="D285" i="1"/>
  <c r="E285" i="1"/>
  <c r="H285" i="1"/>
  <c r="F285" i="1"/>
  <c r="J285" i="1"/>
  <c r="L284" i="1"/>
  <c r="M284" i="1" s="1"/>
  <c r="E249" i="4"/>
  <c r="H249" i="4"/>
  <c r="C239" i="5"/>
  <c r="D250" i="4"/>
  <c r="B290" i="1"/>
  <c r="F249" i="4" l="1"/>
  <c r="C287" i="1"/>
  <c r="I286" i="1"/>
  <c r="H286" i="1"/>
  <c r="E286" i="1"/>
  <c r="J286" i="1"/>
  <c r="F286" i="1"/>
  <c r="D286" i="1"/>
  <c r="C240" i="5"/>
  <c r="D251" i="4"/>
  <c r="C288" i="1" s="1"/>
  <c r="E250" i="4"/>
  <c r="H250" i="4"/>
  <c r="B291" i="1"/>
  <c r="L287" i="1" l="1"/>
  <c r="M287" i="1" s="1"/>
  <c r="D287" i="1"/>
  <c r="H287" i="1"/>
  <c r="F287" i="1"/>
  <c r="E287" i="1"/>
  <c r="J287" i="1"/>
  <c r="I287" i="1"/>
  <c r="J288" i="1"/>
  <c r="H288" i="1"/>
  <c r="E288" i="1"/>
  <c r="I288" i="1"/>
  <c r="F288" i="1"/>
  <c r="D288" i="1"/>
  <c r="L286" i="1"/>
  <c r="M286" i="1" s="1"/>
  <c r="H251" i="4"/>
  <c r="E251" i="4"/>
  <c r="F250" i="4"/>
  <c r="C241" i="5"/>
  <c r="D252" i="4"/>
  <c r="B292" i="1"/>
  <c r="F251" i="4" l="1"/>
  <c r="C289" i="1"/>
  <c r="H252" i="4"/>
  <c r="E252" i="4"/>
  <c r="D253" i="4"/>
  <c r="C290" i="1" s="1"/>
  <c r="C242" i="5"/>
  <c r="B293" i="1"/>
  <c r="L289" i="1" l="1"/>
  <c r="M289" i="1" s="1"/>
  <c r="D289" i="1"/>
  <c r="J289" i="1"/>
  <c r="I289" i="1"/>
  <c r="E289" i="1"/>
  <c r="F289" i="1"/>
  <c r="H289" i="1"/>
  <c r="L288" i="1"/>
  <c r="M288" i="1" s="1"/>
  <c r="I290" i="1"/>
  <c r="E290" i="1"/>
  <c r="D290" i="1"/>
  <c r="J290" i="1"/>
  <c r="H290" i="1"/>
  <c r="F290" i="1"/>
  <c r="E253" i="4"/>
  <c r="H253" i="4"/>
  <c r="C243" i="5"/>
  <c r="D254" i="4"/>
  <c r="F252" i="4"/>
  <c r="B294" i="1"/>
  <c r="F253" i="4" l="1"/>
  <c r="C291" i="1"/>
  <c r="C244" i="5"/>
  <c r="D255" i="4"/>
  <c r="H254" i="4"/>
  <c r="E254" i="4"/>
  <c r="B295" i="1"/>
  <c r="F254" i="4" l="1"/>
  <c r="C292" i="1"/>
  <c r="L291" i="1" s="1"/>
  <c r="M291" i="1" s="1"/>
  <c r="F291" i="1"/>
  <c r="H291" i="1"/>
  <c r="E291" i="1"/>
  <c r="D291" i="1"/>
  <c r="I291" i="1"/>
  <c r="J291" i="1"/>
  <c r="L290" i="1"/>
  <c r="M290" i="1" s="1"/>
  <c r="H255" i="4"/>
  <c r="E255" i="4"/>
  <c r="D256" i="4"/>
  <c r="C293" i="1" s="1"/>
  <c r="C245" i="5"/>
  <c r="B296" i="1"/>
  <c r="L292" i="1" l="1"/>
  <c r="M292" i="1" s="1"/>
  <c r="D292" i="1"/>
  <c r="H292" i="1"/>
  <c r="F292" i="1"/>
  <c r="J292" i="1"/>
  <c r="E292" i="1"/>
  <c r="I292" i="1"/>
  <c r="H293" i="1"/>
  <c r="E293" i="1"/>
  <c r="J293" i="1"/>
  <c r="I293" i="1"/>
  <c r="D293" i="1"/>
  <c r="F293" i="1"/>
  <c r="H256" i="4"/>
  <c r="E256" i="4"/>
  <c r="F255" i="4"/>
  <c r="C246" i="5"/>
  <c r="D257" i="4"/>
  <c r="C294" i="1" s="1"/>
  <c r="L293" i="1" s="1"/>
  <c r="B297" i="1"/>
  <c r="J294" i="1" l="1"/>
  <c r="D294" i="1"/>
  <c r="H294" i="1"/>
  <c r="F294" i="1"/>
  <c r="E294" i="1"/>
  <c r="I294" i="1"/>
  <c r="M293" i="1"/>
  <c r="E257" i="4"/>
  <c r="H257" i="4"/>
  <c r="F256" i="4"/>
  <c r="D258" i="4"/>
  <c r="C295" i="1" s="1"/>
  <c r="C247" i="5"/>
  <c r="B298" i="1"/>
  <c r="I295" i="1" l="1"/>
  <c r="J295" i="1"/>
  <c r="D295" i="1"/>
  <c r="E295" i="1"/>
  <c r="F295" i="1"/>
  <c r="H295" i="1"/>
  <c r="L294" i="1"/>
  <c r="C248" i="5"/>
  <c r="D259" i="4"/>
  <c r="E258" i="4"/>
  <c r="H258" i="4"/>
  <c r="F257" i="4"/>
  <c r="B299" i="1"/>
  <c r="F258" i="4" l="1"/>
  <c r="C296" i="1"/>
  <c r="M294" i="1"/>
  <c r="H259" i="4"/>
  <c r="E259" i="4"/>
  <c r="C249" i="5"/>
  <c r="D260" i="4"/>
  <c r="B300" i="1"/>
  <c r="F259" i="4" l="1"/>
  <c r="C297" i="1"/>
  <c r="L296" i="1" s="1"/>
  <c r="M296" i="1" s="1"/>
  <c r="F296" i="1"/>
  <c r="J296" i="1"/>
  <c r="I296" i="1"/>
  <c r="D296" i="1"/>
  <c r="H296" i="1"/>
  <c r="E296" i="1"/>
  <c r="L295" i="1"/>
  <c r="C250" i="5"/>
  <c r="D261" i="4"/>
  <c r="H260" i="4"/>
  <c r="E260" i="4"/>
  <c r="B301" i="1"/>
  <c r="M295" i="1" l="1"/>
  <c r="F260" i="4"/>
  <c r="C298" i="1"/>
  <c r="L297" i="1" s="1"/>
  <c r="F297" i="1"/>
  <c r="D297" i="1"/>
  <c r="I297" i="1"/>
  <c r="E297" i="1"/>
  <c r="J297" i="1"/>
  <c r="H297" i="1"/>
  <c r="D262" i="4"/>
  <c r="C251" i="5"/>
  <c r="E261" i="4"/>
  <c r="H261" i="4"/>
  <c r="B302" i="1"/>
  <c r="M297" i="1" l="1"/>
  <c r="D298" i="1"/>
  <c r="F298" i="1"/>
  <c r="H298" i="1"/>
  <c r="E298" i="1"/>
  <c r="I298" i="1"/>
  <c r="J298" i="1"/>
  <c r="F261" i="4"/>
  <c r="C299" i="1"/>
  <c r="C252" i="5"/>
  <c r="D263" i="4"/>
  <c r="C300" i="1" s="1"/>
  <c r="H262" i="4"/>
  <c r="E262" i="4"/>
  <c r="B303" i="1"/>
  <c r="F300" i="1" l="1"/>
  <c r="I300" i="1"/>
  <c r="H300" i="1"/>
  <c r="D300" i="1"/>
  <c r="J300" i="1"/>
  <c r="E300" i="1"/>
  <c r="L299" i="1"/>
  <c r="M299" i="1" s="1"/>
  <c r="H299" i="1"/>
  <c r="F299" i="1"/>
  <c r="I299" i="1"/>
  <c r="J299" i="1"/>
  <c r="D299" i="1"/>
  <c r="E299" i="1"/>
  <c r="L298" i="1"/>
  <c r="H263" i="4"/>
  <c r="E263" i="4"/>
  <c r="F262" i="4"/>
  <c r="D264" i="4"/>
  <c r="C253" i="5"/>
  <c r="B304" i="1"/>
  <c r="F263" i="4" l="1"/>
  <c r="C301" i="1"/>
  <c r="M298" i="1"/>
  <c r="C254" i="5"/>
  <c r="D265" i="4"/>
  <c r="E264" i="4"/>
  <c r="H264" i="4"/>
  <c r="B305" i="1"/>
  <c r="F264" i="4" l="1"/>
  <c r="C302" i="1"/>
  <c r="L301" i="1" s="1"/>
  <c r="M301" i="1" s="1"/>
  <c r="D301" i="1"/>
  <c r="H301" i="1"/>
  <c r="J301" i="1"/>
  <c r="I301" i="1"/>
  <c r="E301" i="1"/>
  <c r="F301" i="1"/>
  <c r="L300" i="1"/>
  <c r="D266" i="4"/>
  <c r="C255" i="5"/>
  <c r="E265" i="4"/>
  <c r="H265" i="4"/>
  <c r="B306" i="1"/>
  <c r="M300" i="1" l="1"/>
  <c r="F265" i="4"/>
  <c r="C303" i="1"/>
  <c r="L302" i="1" s="1"/>
  <c r="M302" i="1" s="1"/>
  <c r="H302" i="1"/>
  <c r="E302" i="1"/>
  <c r="J302" i="1"/>
  <c r="I302" i="1"/>
  <c r="F302" i="1"/>
  <c r="D302" i="1"/>
  <c r="D267" i="4"/>
  <c r="C256" i="5"/>
  <c r="E266" i="4"/>
  <c r="H266" i="4"/>
  <c r="B307" i="1"/>
  <c r="F266" i="4" l="1"/>
  <c r="C304" i="1"/>
  <c r="L303" i="1" s="1"/>
  <c r="M303" i="1" s="1"/>
  <c r="E303" i="1"/>
  <c r="I303" i="1"/>
  <c r="F303" i="1"/>
  <c r="D303" i="1"/>
  <c r="H303" i="1"/>
  <c r="J303" i="1"/>
  <c r="D268" i="4"/>
  <c r="C257" i="5"/>
  <c r="H267" i="4"/>
  <c r="E267" i="4"/>
  <c r="B308" i="1"/>
  <c r="F267" i="4" l="1"/>
  <c r="C305" i="1"/>
  <c r="L304" i="1" s="1"/>
  <c r="M304" i="1" s="1"/>
  <c r="I304" i="1"/>
  <c r="J304" i="1"/>
  <c r="H304" i="1"/>
  <c r="D304" i="1"/>
  <c r="F304" i="1"/>
  <c r="E304" i="1"/>
  <c r="C258" i="5"/>
  <c r="D269" i="4"/>
  <c r="C306" i="1" s="1"/>
  <c r="H268" i="4"/>
  <c r="E268" i="4"/>
  <c r="B309" i="1"/>
  <c r="F306" i="1" l="1"/>
  <c r="I306" i="1"/>
  <c r="D306" i="1"/>
  <c r="E306" i="1"/>
  <c r="H306" i="1"/>
  <c r="J306" i="1"/>
  <c r="L305" i="1"/>
  <c r="M305" i="1" s="1"/>
  <c r="F305" i="1"/>
  <c r="D305" i="1"/>
  <c r="E305" i="1"/>
  <c r="I305" i="1"/>
  <c r="J305" i="1"/>
  <c r="H305" i="1"/>
  <c r="H269" i="4"/>
  <c r="E269" i="4"/>
  <c r="F268" i="4"/>
  <c r="C259" i="5"/>
  <c r="D270" i="4"/>
  <c r="B310" i="1"/>
  <c r="F269" i="4" l="1"/>
  <c r="C307" i="1"/>
  <c r="H270" i="4"/>
  <c r="E270" i="4"/>
  <c r="C260" i="5"/>
  <c r="D271" i="4"/>
  <c r="B311" i="1"/>
  <c r="F270" i="4" l="1"/>
  <c r="C308" i="1"/>
  <c r="L307" i="1" s="1"/>
  <c r="M307" i="1" s="1"/>
  <c r="E307" i="1"/>
  <c r="F307" i="1"/>
  <c r="H307" i="1"/>
  <c r="J307" i="1"/>
  <c r="I307" i="1"/>
  <c r="D307" i="1"/>
  <c r="L306" i="1"/>
  <c r="M306" i="1" s="1"/>
  <c r="C261" i="5"/>
  <c r="D272" i="4"/>
  <c r="E271" i="4"/>
  <c r="H271" i="4"/>
  <c r="B312" i="1"/>
  <c r="F271" i="4" l="1"/>
  <c r="C309" i="1"/>
  <c r="L308" i="1" s="1"/>
  <c r="M308" i="1" s="1"/>
  <c r="I308" i="1"/>
  <c r="H308" i="1"/>
  <c r="F308" i="1"/>
  <c r="E308" i="1"/>
  <c r="D308" i="1"/>
  <c r="J308" i="1"/>
  <c r="H272" i="4"/>
  <c r="E272" i="4"/>
  <c r="C262" i="5"/>
  <c r="D273" i="4"/>
  <c r="B313" i="1"/>
  <c r="F272" i="4" l="1"/>
  <c r="C310" i="1"/>
  <c r="L309" i="1" s="1"/>
  <c r="M309" i="1" s="1"/>
  <c r="I309" i="1"/>
  <c r="D309" i="1"/>
  <c r="J309" i="1"/>
  <c r="E309" i="1"/>
  <c r="F309" i="1"/>
  <c r="H309" i="1"/>
  <c r="C263" i="5"/>
  <c r="D274" i="4"/>
  <c r="E273" i="4"/>
  <c r="H273" i="4"/>
  <c r="B314" i="1"/>
  <c r="F273" i="4" l="1"/>
  <c r="C311" i="1"/>
  <c r="L310" i="1" s="1"/>
  <c r="M310" i="1" s="1"/>
  <c r="J310" i="1"/>
  <c r="E310" i="1"/>
  <c r="H310" i="1"/>
  <c r="I310" i="1"/>
  <c r="D310" i="1"/>
  <c r="F310" i="1"/>
  <c r="E274" i="4"/>
  <c r="H274" i="4"/>
  <c r="C264" i="5"/>
  <c r="D275" i="4"/>
  <c r="B315" i="1"/>
  <c r="F274" i="4" l="1"/>
  <c r="C312" i="1"/>
  <c r="L311" i="1" s="1"/>
  <c r="M311" i="1" s="1"/>
  <c r="H311" i="1"/>
  <c r="I311" i="1"/>
  <c r="D311" i="1"/>
  <c r="E311" i="1"/>
  <c r="J311" i="1"/>
  <c r="F311" i="1"/>
  <c r="C265" i="5"/>
  <c r="D276" i="4"/>
  <c r="C313" i="1" s="1"/>
  <c r="E275" i="4"/>
  <c r="H275" i="4"/>
  <c r="B316" i="1"/>
  <c r="E313" i="1" l="1"/>
  <c r="D313" i="1"/>
  <c r="F313" i="1"/>
  <c r="H313" i="1"/>
  <c r="I313" i="1"/>
  <c r="J313" i="1"/>
  <c r="L312" i="1"/>
  <c r="M312" i="1" s="1"/>
  <c r="J312" i="1"/>
  <c r="E312" i="1"/>
  <c r="F312" i="1"/>
  <c r="I312" i="1"/>
  <c r="H312" i="1"/>
  <c r="D312" i="1"/>
  <c r="H276" i="4"/>
  <c r="E276" i="4"/>
  <c r="F275" i="4"/>
  <c r="D277" i="4"/>
  <c r="C314" i="1" s="1"/>
  <c r="C266" i="5"/>
  <c r="B317" i="1"/>
  <c r="F314" i="1" l="1"/>
  <c r="D314" i="1"/>
  <c r="E314" i="1"/>
  <c r="I314" i="1"/>
  <c r="H314" i="1"/>
  <c r="J314" i="1"/>
  <c r="L313" i="1"/>
  <c r="M313" i="1" s="1"/>
  <c r="C267" i="5"/>
  <c r="D278" i="4"/>
  <c r="C315" i="1" s="1"/>
  <c r="H277" i="4"/>
  <c r="E277" i="4"/>
  <c r="F276" i="4"/>
  <c r="B318" i="1"/>
  <c r="E315" i="1" l="1"/>
  <c r="J315" i="1"/>
  <c r="I315" i="1"/>
  <c r="D315" i="1"/>
  <c r="F315" i="1"/>
  <c r="H315" i="1"/>
  <c r="L314" i="1"/>
  <c r="M314" i="1" s="1"/>
  <c r="H278" i="4"/>
  <c r="E278" i="4"/>
  <c r="F277" i="4"/>
  <c r="D279" i="4"/>
  <c r="C268" i="5"/>
  <c r="B319" i="1"/>
  <c r="F278" i="4" l="1"/>
  <c r="C316" i="1"/>
  <c r="D280" i="4"/>
  <c r="C269" i="5"/>
  <c r="E279" i="4"/>
  <c r="H279" i="4"/>
  <c r="B320" i="1"/>
  <c r="F279" i="4" l="1"/>
  <c r="C317" i="1"/>
  <c r="L316" i="1" s="1"/>
  <c r="M316" i="1" s="1"/>
  <c r="J316" i="1"/>
  <c r="D316" i="1"/>
  <c r="E316" i="1"/>
  <c r="I316" i="1"/>
  <c r="H316" i="1"/>
  <c r="F316" i="1"/>
  <c r="L315" i="1"/>
  <c r="M315" i="1" s="1"/>
  <c r="C270" i="5"/>
  <c r="D281" i="4"/>
  <c r="H280" i="4"/>
  <c r="E280" i="4"/>
  <c r="B321" i="1"/>
  <c r="F280" i="4" l="1"/>
  <c r="C318" i="1"/>
  <c r="L317" i="1" s="1"/>
  <c r="M317" i="1" s="1"/>
  <c r="J317" i="1"/>
  <c r="E317" i="1"/>
  <c r="D317" i="1"/>
  <c r="F317" i="1"/>
  <c r="H317" i="1"/>
  <c r="I317" i="1"/>
  <c r="H281" i="4"/>
  <c r="E281" i="4"/>
  <c r="D282" i="4"/>
  <c r="C319" i="1" s="1"/>
  <c r="C271" i="5"/>
  <c r="B322" i="1"/>
  <c r="I319" i="1" l="1"/>
  <c r="H319" i="1"/>
  <c r="J319" i="1"/>
  <c r="E319" i="1"/>
  <c r="D319" i="1"/>
  <c r="F319" i="1"/>
  <c r="L318" i="1"/>
  <c r="M318" i="1" s="1"/>
  <c r="F318" i="1"/>
  <c r="E318" i="1"/>
  <c r="H318" i="1"/>
  <c r="J318" i="1"/>
  <c r="I318" i="1"/>
  <c r="D318" i="1"/>
  <c r="E282" i="4"/>
  <c r="H282" i="4"/>
  <c r="D283" i="4"/>
  <c r="C320" i="1" s="1"/>
  <c r="C272" i="5"/>
  <c r="F281" i="4"/>
  <c r="B323" i="1"/>
  <c r="E320" i="1" l="1"/>
  <c r="H320" i="1"/>
  <c r="I320" i="1"/>
  <c r="F320" i="1"/>
  <c r="J320" i="1"/>
  <c r="D320" i="1"/>
  <c r="L319" i="1"/>
  <c r="M319" i="1" s="1"/>
  <c r="E283" i="4"/>
  <c r="H283" i="4"/>
  <c r="F282" i="4"/>
  <c r="C273" i="5"/>
  <c r="D284" i="4"/>
  <c r="B324" i="1"/>
  <c r="F283" i="4" l="1"/>
  <c r="C321" i="1"/>
  <c r="H284" i="4"/>
  <c r="E284" i="4"/>
  <c r="C274" i="5"/>
  <c r="D285" i="4"/>
  <c r="B325" i="1"/>
  <c r="F284" i="4" l="1"/>
  <c r="C322" i="1"/>
  <c r="L321" i="1" s="1"/>
  <c r="M321" i="1" s="1"/>
  <c r="E321" i="1"/>
  <c r="J321" i="1"/>
  <c r="I321" i="1"/>
  <c r="D321" i="1"/>
  <c r="H321" i="1"/>
  <c r="F321" i="1"/>
  <c r="L320" i="1"/>
  <c r="M320" i="1" s="1"/>
  <c r="D286" i="4"/>
  <c r="C275" i="5"/>
  <c r="E285" i="4"/>
  <c r="H285" i="4"/>
  <c r="B326" i="1"/>
  <c r="D322" i="1" l="1"/>
  <c r="I322" i="1"/>
  <c r="H322" i="1"/>
  <c r="J322" i="1"/>
  <c r="F322" i="1"/>
  <c r="E322" i="1"/>
  <c r="F285" i="4"/>
  <c r="C323" i="1"/>
  <c r="D287" i="4"/>
  <c r="C276" i="5"/>
  <c r="H286" i="4"/>
  <c r="E286" i="4"/>
  <c r="B327" i="1"/>
  <c r="I323" i="1" l="1"/>
  <c r="D323" i="1"/>
  <c r="J323" i="1"/>
  <c r="E323" i="1"/>
  <c r="H323" i="1"/>
  <c r="F323" i="1"/>
  <c r="L322" i="1"/>
  <c r="M322" i="1" s="1"/>
  <c r="F286" i="4"/>
  <c r="C324" i="1"/>
  <c r="L323" i="1" s="1"/>
  <c r="M323" i="1" s="1"/>
  <c r="D288" i="4"/>
  <c r="C277" i="5"/>
  <c r="H287" i="4"/>
  <c r="E287" i="4"/>
  <c r="B328" i="1"/>
  <c r="F287" i="4" l="1"/>
  <c r="C325" i="1"/>
  <c r="L324" i="1" s="1"/>
  <c r="M324" i="1" s="1"/>
  <c r="J324" i="1"/>
  <c r="D324" i="1"/>
  <c r="F324" i="1"/>
  <c r="E324" i="1"/>
  <c r="H324" i="1"/>
  <c r="I324" i="1"/>
  <c r="C278" i="5"/>
  <c r="D289" i="4"/>
  <c r="H288" i="4"/>
  <c r="E288" i="4"/>
  <c r="B329" i="1"/>
  <c r="F288" i="4" l="1"/>
  <c r="C326" i="1"/>
  <c r="L325" i="1" s="1"/>
  <c r="M325" i="1" s="1"/>
  <c r="D325" i="1"/>
  <c r="F325" i="1"/>
  <c r="I325" i="1"/>
  <c r="H325" i="1"/>
  <c r="E325" i="1"/>
  <c r="J325" i="1"/>
  <c r="E289" i="4"/>
  <c r="H289" i="4"/>
  <c r="D290" i="4"/>
  <c r="C327" i="1" s="1"/>
  <c r="C279" i="5"/>
  <c r="B330" i="1"/>
  <c r="L326" i="1" l="1"/>
  <c r="M326" i="1" s="1"/>
  <c r="E326" i="1"/>
  <c r="I326" i="1"/>
  <c r="D326" i="1"/>
  <c r="F326" i="1"/>
  <c r="H326" i="1"/>
  <c r="J326" i="1"/>
  <c r="H327" i="1"/>
  <c r="J327" i="1"/>
  <c r="D327" i="1"/>
  <c r="I327" i="1"/>
  <c r="E327" i="1"/>
  <c r="F327" i="1"/>
  <c r="D291" i="4"/>
  <c r="C280" i="5"/>
  <c r="H290" i="4"/>
  <c r="E290" i="4"/>
  <c r="F289" i="4"/>
  <c r="B331" i="1"/>
  <c r="F290" i="4" l="1"/>
  <c r="C328" i="1"/>
  <c r="C281" i="5"/>
  <c r="D292" i="4"/>
  <c r="C329" i="1" s="1"/>
  <c r="H291" i="4"/>
  <c r="E291" i="4"/>
  <c r="B332" i="1"/>
  <c r="D329" i="1" l="1"/>
  <c r="F329" i="1"/>
  <c r="I329" i="1"/>
  <c r="E329" i="1"/>
  <c r="J329" i="1"/>
  <c r="H329" i="1"/>
  <c r="L328" i="1"/>
  <c r="M328" i="1" s="1"/>
  <c r="E328" i="1"/>
  <c r="F328" i="1"/>
  <c r="H328" i="1"/>
  <c r="J328" i="1"/>
  <c r="I328" i="1"/>
  <c r="D328" i="1"/>
  <c r="L327" i="1"/>
  <c r="M327" i="1" s="1"/>
  <c r="H292" i="4"/>
  <c r="E292" i="4"/>
  <c r="F291" i="4"/>
  <c r="C282" i="5"/>
  <c r="D293" i="4"/>
  <c r="B333" i="1"/>
  <c r="F292" i="4" l="1"/>
  <c r="C330" i="1"/>
  <c r="E293" i="4"/>
  <c r="H293" i="4"/>
  <c r="D294" i="4"/>
  <c r="C331" i="1" s="1"/>
  <c r="C283" i="5"/>
  <c r="B334" i="1"/>
  <c r="L330" i="1" l="1"/>
  <c r="M330" i="1" s="1"/>
  <c r="J330" i="1"/>
  <c r="F330" i="1"/>
  <c r="D330" i="1"/>
  <c r="E330" i="1"/>
  <c r="H330" i="1"/>
  <c r="I330" i="1"/>
  <c r="L329" i="1"/>
  <c r="M329" i="1" s="1"/>
  <c r="I331" i="1"/>
  <c r="F331" i="1"/>
  <c r="E331" i="1"/>
  <c r="H331" i="1"/>
  <c r="J331" i="1"/>
  <c r="D331" i="1"/>
  <c r="E294" i="4"/>
  <c r="H294" i="4"/>
  <c r="C284" i="5"/>
  <c r="D295" i="4"/>
  <c r="F293" i="4"/>
  <c r="B335" i="1"/>
  <c r="F294" i="4" l="1"/>
  <c r="C332" i="1"/>
  <c r="D296" i="4"/>
  <c r="C285" i="5"/>
  <c r="H295" i="4"/>
  <c r="E295" i="4"/>
  <c r="B336" i="1"/>
  <c r="J332" i="1" l="1"/>
  <c r="I332" i="1"/>
  <c r="D332" i="1"/>
  <c r="E332" i="1"/>
  <c r="F332" i="1"/>
  <c r="H332" i="1"/>
  <c r="L331" i="1"/>
  <c r="M331" i="1" s="1"/>
  <c r="F295" i="4"/>
  <c r="C333" i="1"/>
  <c r="C286" i="5"/>
  <c r="D297" i="4"/>
  <c r="E296" i="4"/>
  <c r="H296" i="4"/>
  <c r="B337" i="1"/>
  <c r="F296" i="4" l="1"/>
  <c r="C334" i="1"/>
  <c r="L333" i="1" s="1"/>
  <c r="M333" i="1" s="1"/>
  <c r="I333" i="1"/>
  <c r="E333" i="1"/>
  <c r="F333" i="1"/>
  <c r="J333" i="1"/>
  <c r="D333" i="1"/>
  <c r="H333" i="1"/>
  <c r="L332" i="1"/>
  <c r="M332" i="1" s="1"/>
  <c r="D298" i="4"/>
  <c r="C287" i="5"/>
  <c r="H297" i="4"/>
  <c r="E297" i="4"/>
  <c r="B338" i="1"/>
  <c r="I334" i="1" l="1"/>
  <c r="D334" i="1"/>
  <c r="F334" i="1"/>
  <c r="J334" i="1"/>
  <c r="H334" i="1"/>
  <c r="E334" i="1"/>
  <c r="F297" i="4"/>
  <c r="C335" i="1"/>
  <c r="C288" i="5"/>
  <c r="D299" i="4"/>
  <c r="H298" i="4"/>
  <c r="E298" i="4"/>
  <c r="B339" i="1"/>
  <c r="F298" i="4" l="1"/>
  <c r="C336" i="1"/>
  <c r="D335" i="1"/>
  <c r="H335" i="1"/>
  <c r="F335" i="1"/>
  <c r="E335" i="1"/>
  <c r="J335" i="1"/>
  <c r="I335" i="1"/>
  <c r="L334" i="1"/>
  <c r="M334" i="1" s="1"/>
  <c r="H299" i="4"/>
  <c r="E299" i="4"/>
  <c r="D300" i="4"/>
  <c r="C337" i="1" s="1"/>
  <c r="C289" i="5"/>
  <c r="B340" i="1"/>
  <c r="L336" i="1" l="1"/>
  <c r="M336" i="1" s="1"/>
  <c r="E336" i="1"/>
  <c r="F336" i="1"/>
  <c r="I336" i="1"/>
  <c r="D336" i="1"/>
  <c r="J336" i="1"/>
  <c r="H336" i="1"/>
  <c r="E337" i="1"/>
  <c r="D337" i="1"/>
  <c r="F337" i="1"/>
  <c r="H337" i="1"/>
  <c r="I337" i="1"/>
  <c r="J337" i="1"/>
  <c r="L335" i="1"/>
  <c r="M335" i="1" s="1"/>
  <c r="H300" i="4"/>
  <c r="E300" i="4"/>
  <c r="F299" i="4"/>
  <c r="C290" i="5"/>
  <c r="D301" i="4"/>
  <c r="C338" i="1" s="1"/>
  <c r="L337" i="1" s="1"/>
  <c r="M337" i="1" s="1"/>
  <c r="B341" i="1"/>
  <c r="E338" i="1" l="1"/>
  <c r="F338" i="1"/>
  <c r="I338" i="1"/>
  <c r="D338" i="1"/>
  <c r="H338" i="1"/>
  <c r="J338" i="1"/>
  <c r="E301" i="4"/>
  <c r="H301" i="4"/>
  <c r="F300" i="4"/>
  <c r="C291" i="5"/>
  <c r="D302" i="4"/>
  <c r="C339" i="1" s="1"/>
  <c r="B342" i="1"/>
  <c r="F339" i="1" l="1"/>
  <c r="I339" i="1"/>
  <c r="D339" i="1"/>
  <c r="H339" i="1"/>
  <c r="J339" i="1"/>
  <c r="E339" i="1"/>
  <c r="L338" i="1"/>
  <c r="M338" i="1" s="1"/>
  <c r="H302" i="4"/>
  <c r="E302" i="4"/>
  <c r="D303" i="4"/>
  <c r="C292" i="5"/>
  <c r="F301" i="4"/>
  <c r="B343" i="1"/>
  <c r="F302" i="4" l="1"/>
  <c r="C340" i="1"/>
  <c r="H303" i="4"/>
  <c r="E303" i="4"/>
  <c r="C293" i="5"/>
  <c r="D304" i="4"/>
  <c r="B344" i="1"/>
  <c r="F303" i="4" l="1"/>
  <c r="C341" i="1"/>
  <c r="L340" i="1" s="1"/>
  <c r="M340" i="1" s="1"/>
  <c r="F340" i="1"/>
  <c r="H340" i="1"/>
  <c r="E340" i="1"/>
  <c r="J340" i="1"/>
  <c r="I340" i="1"/>
  <c r="D340" i="1"/>
  <c r="L339" i="1"/>
  <c r="M339" i="1" s="1"/>
  <c r="C294" i="5"/>
  <c r="D305" i="4"/>
  <c r="E304" i="4"/>
  <c r="H304" i="4"/>
  <c r="B345" i="1"/>
  <c r="I341" i="1" l="1"/>
  <c r="D341" i="1"/>
  <c r="H341" i="1"/>
  <c r="E341" i="1"/>
  <c r="F341" i="1"/>
  <c r="J341" i="1"/>
  <c r="F304" i="4"/>
  <c r="C342" i="1"/>
  <c r="E305" i="4"/>
  <c r="H305" i="4"/>
  <c r="D306" i="4"/>
  <c r="C343" i="1" s="1"/>
  <c r="C295" i="5"/>
  <c r="B346" i="1"/>
  <c r="H343" i="1" l="1"/>
  <c r="D343" i="1"/>
  <c r="E343" i="1"/>
  <c r="J343" i="1"/>
  <c r="I343" i="1"/>
  <c r="F343" i="1"/>
  <c r="L342" i="1"/>
  <c r="M342" i="1" s="1"/>
  <c r="E342" i="1"/>
  <c r="H342" i="1"/>
  <c r="I342" i="1"/>
  <c r="F342" i="1"/>
  <c r="J342" i="1"/>
  <c r="D342" i="1"/>
  <c r="L341" i="1"/>
  <c r="M341" i="1" s="1"/>
  <c r="E306" i="4"/>
  <c r="H306" i="4"/>
  <c r="C296" i="5"/>
  <c r="D307" i="4"/>
  <c r="F305" i="4"/>
  <c r="B347" i="1"/>
  <c r="F306" i="4" l="1"/>
  <c r="C344" i="1"/>
  <c r="C297" i="5"/>
  <c r="D308" i="4"/>
  <c r="E307" i="4"/>
  <c r="H307" i="4"/>
  <c r="B348" i="1"/>
  <c r="F307" i="4" l="1"/>
  <c r="C345" i="1"/>
  <c r="L344" i="1" s="1"/>
  <c r="M344" i="1" s="1"/>
  <c r="I344" i="1"/>
  <c r="E344" i="1"/>
  <c r="F344" i="1"/>
  <c r="H344" i="1"/>
  <c r="D344" i="1"/>
  <c r="J344" i="1"/>
  <c r="L343" i="1"/>
  <c r="M343" i="1" s="1"/>
  <c r="C298" i="5"/>
  <c r="D309" i="4"/>
  <c r="C346" i="1" s="1"/>
  <c r="H308" i="4"/>
  <c r="E308" i="4"/>
  <c r="B349" i="1"/>
  <c r="L345" i="1" l="1"/>
  <c r="M345" i="1" s="1"/>
  <c r="D345" i="1"/>
  <c r="J345" i="1"/>
  <c r="H345" i="1"/>
  <c r="I345" i="1"/>
  <c r="F345" i="1"/>
  <c r="E345" i="1"/>
  <c r="J346" i="1"/>
  <c r="D346" i="1"/>
  <c r="H346" i="1"/>
  <c r="F346" i="1"/>
  <c r="I346" i="1"/>
  <c r="E346" i="1"/>
  <c r="E309" i="4"/>
  <c r="H309" i="4"/>
  <c r="F308" i="4"/>
  <c r="C299" i="5"/>
  <c r="D310" i="4"/>
  <c r="C347" i="1" s="1"/>
  <c r="L346" i="1" s="1"/>
  <c r="M346" i="1" s="1"/>
  <c r="B350" i="1"/>
  <c r="F347" i="1" l="1"/>
  <c r="H347" i="1"/>
  <c r="D347" i="1"/>
  <c r="E347" i="1"/>
  <c r="J347" i="1"/>
  <c r="I347" i="1"/>
  <c r="H310" i="4"/>
  <c r="E310" i="4"/>
  <c r="D311" i="4"/>
  <c r="C348" i="1" s="1"/>
  <c r="L347" i="1" s="1"/>
  <c r="M347" i="1" s="1"/>
  <c r="C300" i="5"/>
  <c r="F309" i="4"/>
  <c r="B351" i="1"/>
  <c r="I348" i="1" l="1"/>
  <c r="H348" i="1"/>
  <c r="D348" i="1"/>
  <c r="E348" i="1"/>
  <c r="J348" i="1"/>
  <c r="F348" i="1"/>
  <c r="H311" i="4"/>
  <c r="E311" i="4"/>
  <c r="F310" i="4"/>
  <c r="C301" i="5"/>
  <c r="D312" i="4"/>
  <c r="B352" i="1"/>
  <c r="F311" i="4" l="1"/>
  <c r="C349" i="1"/>
  <c r="C302" i="5"/>
  <c r="D313" i="4"/>
  <c r="H312" i="4"/>
  <c r="E312" i="4"/>
  <c r="B353" i="1"/>
  <c r="B354" i="1" s="1"/>
  <c r="B355" i="1" s="1"/>
  <c r="B356" i="1" l="1"/>
  <c r="F312" i="4"/>
  <c r="C350" i="1"/>
  <c r="L349" i="1" s="1"/>
  <c r="M349" i="1" s="1"/>
  <c r="D349" i="1"/>
  <c r="J349" i="1"/>
  <c r="F349" i="1"/>
  <c r="E349" i="1"/>
  <c r="I349" i="1"/>
  <c r="H349" i="1"/>
  <c r="L348" i="1"/>
  <c r="M348" i="1" s="1"/>
  <c r="E313" i="4"/>
  <c r="H313" i="4"/>
  <c r="D314" i="4"/>
  <c r="C351" i="1" s="1"/>
  <c r="C303" i="5"/>
  <c r="B357" i="1" l="1"/>
  <c r="L350" i="1"/>
  <c r="M350" i="1" s="1"/>
  <c r="F350" i="1"/>
  <c r="I350" i="1"/>
  <c r="E350" i="1"/>
  <c r="J350" i="1"/>
  <c r="H350" i="1"/>
  <c r="D350" i="1"/>
  <c r="D351" i="1"/>
  <c r="H351" i="1"/>
  <c r="F351" i="1"/>
  <c r="I351" i="1"/>
  <c r="E351" i="1"/>
  <c r="J351" i="1"/>
  <c r="E314" i="4"/>
  <c r="H314" i="4"/>
  <c r="D315" i="4"/>
  <c r="C352" i="1" s="1"/>
  <c r="C304" i="5"/>
  <c r="F313" i="4"/>
  <c r="B358" i="1" l="1"/>
  <c r="I352" i="1"/>
  <c r="F352" i="1"/>
  <c r="D352" i="1"/>
  <c r="H352" i="1"/>
  <c r="E352" i="1"/>
  <c r="J352" i="1"/>
  <c r="L351" i="1"/>
  <c r="M351" i="1" s="1"/>
  <c r="D316" i="4"/>
  <c r="C305" i="5"/>
  <c r="H315" i="4"/>
  <c r="E315" i="4"/>
  <c r="F314" i="4"/>
  <c r="B359" i="1" l="1"/>
  <c r="F315" i="4"/>
  <c r="C353" i="1"/>
  <c r="D317" i="4"/>
  <c r="C354" i="1" s="1"/>
  <c r="C306" i="5"/>
  <c r="H316" i="4"/>
  <c r="E316" i="4"/>
  <c r="F354" i="1" l="1"/>
  <c r="E354" i="1"/>
  <c r="J354" i="1"/>
  <c r="H354" i="1"/>
  <c r="I354" i="1"/>
  <c r="D354" i="1"/>
  <c r="B360" i="1"/>
  <c r="F316" i="4"/>
  <c r="L353" i="1"/>
  <c r="M353" i="1" s="1"/>
  <c r="H353" i="1"/>
  <c r="H28" i="1" s="1"/>
  <c r="E353" i="1"/>
  <c r="E28" i="1" s="1"/>
  <c r="J353" i="1"/>
  <c r="J28" i="1" s="1"/>
  <c r="D353" i="1"/>
  <c r="F353" i="1"/>
  <c r="F28" i="1" s="1"/>
  <c r="I353" i="1"/>
  <c r="I28" i="1" s="1"/>
  <c r="L352" i="1"/>
  <c r="M352" i="1" s="1"/>
  <c r="C307" i="5"/>
  <c r="D318" i="4"/>
  <c r="C355" i="1" s="1"/>
  <c r="H317" i="4"/>
  <c r="E317" i="4"/>
  <c r="J355" i="1" l="1"/>
  <c r="I355" i="1"/>
  <c r="H355" i="1"/>
  <c r="D355" i="1"/>
  <c r="F355" i="1"/>
  <c r="E355" i="1"/>
  <c r="B361" i="1"/>
  <c r="D28" i="1"/>
  <c r="G28" i="1"/>
  <c r="L354" i="1"/>
  <c r="H318" i="4"/>
  <c r="E318" i="4"/>
  <c r="F317" i="4"/>
  <c r="C308" i="5"/>
  <c r="D319" i="4"/>
  <c r="F318" i="4" l="1"/>
  <c r="C356" i="1"/>
  <c r="B362" i="1"/>
  <c r="M354" i="1"/>
  <c r="M355" i="1" s="1"/>
  <c r="L355" i="1"/>
  <c r="E319" i="4"/>
  <c r="H319" i="4"/>
  <c r="C309" i="5"/>
  <c r="D320" i="4"/>
  <c r="I50" i="1" l="1"/>
  <c r="F319" i="4"/>
  <c r="C357" i="1"/>
  <c r="H356" i="1"/>
  <c r="E356" i="1"/>
  <c r="F356" i="1"/>
  <c r="J356" i="1"/>
  <c r="D356" i="1"/>
  <c r="I356" i="1"/>
  <c r="B363" i="1"/>
  <c r="C310" i="5"/>
  <c r="D321" i="4"/>
  <c r="H320" i="4"/>
  <c r="E320" i="4"/>
  <c r="F357" i="1" l="1"/>
  <c r="E357" i="1"/>
  <c r="I357" i="1"/>
  <c r="H357" i="1"/>
  <c r="J357" i="1"/>
  <c r="D357" i="1"/>
  <c r="F320" i="4"/>
  <c r="C358" i="1"/>
  <c r="B364" i="1"/>
  <c r="E321" i="4"/>
  <c r="H321" i="4"/>
  <c r="C311" i="5"/>
  <c r="D322" i="4"/>
  <c r="F321" i="4" l="1"/>
  <c r="C359" i="1"/>
  <c r="J358" i="1"/>
  <c r="F358" i="1"/>
  <c r="I358" i="1"/>
  <c r="D358" i="1"/>
  <c r="H358" i="1"/>
  <c r="E358" i="1"/>
  <c r="B365" i="1"/>
  <c r="C312" i="5"/>
  <c r="D323" i="4"/>
  <c r="C360" i="1" s="1"/>
  <c r="E322" i="4"/>
  <c r="H322" i="4"/>
  <c r="F360" i="1" l="1"/>
  <c r="J360" i="1"/>
  <c r="D360" i="1"/>
  <c r="I360" i="1"/>
  <c r="E360" i="1"/>
  <c r="H360" i="1"/>
  <c r="J359" i="1"/>
  <c r="F359" i="1"/>
  <c r="E359" i="1"/>
  <c r="D359" i="1"/>
  <c r="H359" i="1"/>
  <c r="I359" i="1"/>
  <c r="B366" i="1"/>
  <c r="E323" i="4"/>
  <c r="H323" i="4"/>
  <c r="F322" i="4"/>
  <c r="C313" i="5"/>
  <c r="D324" i="4"/>
  <c r="C361" i="1" s="1"/>
  <c r="E361" i="1" l="1"/>
  <c r="J361" i="1"/>
  <c r="I361" i="1"/>
  <c r="H361" i="1"/>
  <c r="F361" i="1"/>
  <c r="D361" i="1"/>
  <c r="B367" i="1"/>
  <c r="H324" i="4"/>
  <c r="E324" i="4"/>
  <c r="F323" i="4"/>
  <c r="C314" i="5"/>
  <c r="D325" i="4"/>
  <c r="F324" i="4" l="1"/>
  <c r="C362" i="1"/>
  <c r="B368" i="1"/>
  <c r="H325" i="4"/>
  <c r="E325" i="4"/>
  <c r="D326" i="4"/>
  <c r="C363" i="1" s="1"/>
  <c r="C315" i="5"/>
  <c r="E363" i="1" l="1"/>
  <c r="J363" i="1"/>
  <c r="H363" i="1"/>
  <c r="D363" i="1"/>
  <c r="F363" i="1"/>
  <c r="I363" i="1"/>
  <c r="E362" i="1"/>
  <c r="J362" i="1"/>
  <c r="D362" i="1"/>
  <c r="F362" i="1"/>
  <c r="I362" i="1"/>
  <c r="H362" i="1"/>
  <c r="B369" i="1"/>
  <c r="E326" i="4"/>
  <c r="H326" i="4"/>
  <c r="F325" i="4"/>
  <c r="C316" i="5"/>
  <c r="D327" i="4"/>
  <c r="F326" i="4" l="1"/>
  <c r="C364" i="1"/>
  <c r="B370" i="1"/>
  <c r="H327" i="4"/>
  <c r="E327" i="4"/>
  <c r="D328" i="4"/>
  <c r="C365" i="1" s="1"/>
  <c r="C317" i="5"/>
  <c r="J365" i="1" l="1"/>
  <c r="H365" i="1"/>
  <c r="I365" i="1"/>
  <c r="F365" i="1"/>
  <c r="E365" i="1"/>
  <c r="D365" i="1"/>
  <c r="H364" i="1"/>
  <c r="D364" i="1"/>
  <c r="I364" i="1"/>
  <c r="J364" i="1"/>
  <c r="F364" i="1"/>
  <c r="E364" i="1"/>
  <c r="B371" i="1"/>
  <c r="H328" i="4"/>
  <c r="E328" i="4"/>
  <c r="F327" i="4"/>
  <c r="C318" i="5"/>
  <c r="D329" i="4"/>
  <c r="F328" i="4" l="1"/>
  <c r="C366" i="1"/>
  <c r="B372" i="1"/>
  <c r="H329" i="4"/>
  <c r="E329" i="4"/>
  <c r="C319" i="5"/>
  <c r="D330" i="4"/>
  <c r="C367" i="1" s="1"/>
  <c r="F367" i="1" l="1"/>
  <c r="I367" i="1"/>
  <c r="H367" i="1"/>
  <c r="J367" i="1"/>
  <c r="D367" i="1"/>
  <c r="E367" i="1"/>
  <c r="H366" i="1"/>
  <c r="E366" i="1"/>
  <c r="J366" i="1"/>
  <c r="D366" i="1"/>
  <c r="F366" i="1"/>
  <c r="I366" i="1"/>
  <c r="B373" i="1"/>
  <c r="C320" i="5"/>
  <c r="D331" i="4"/>
  <c r="E330" i="4"/>
  <c r="H330" i="4"/>
  <c r="F329" i="4"/>
  <c r="F330" i="4" l="1"/>
  <c r="C368" i="1"/>
  <c r="B374" i="1"/>
  <c r="E331" i="4"/>
  <c r="H331" i="4"/>
  <c r="D332" i="4"/>
  <c r="C369" i="1" s="1"/>
  <c r="C321" i="5"/>
  <c r="D369" i="1" l="1"/>
  <c r="F369" i="1"/>
  <c r="H369" i="1"/>
  <c r="J369" i="1"/>
  <c r="I369" i="1"/>
  <c r="E369" i="1"/>
  <c r="H368" i="1"/>
  <c r="J368" i="1"/>
  <c r="F368" i="1"/>
  <c r="D368" i="1"/>
  <c r="I368" i="1"/>
  <c r="E368" i="1"/>
  <c r="B375" i="1"/>
  <c r="H332" i="4"/>
  <c r="E332" i="4"/>
  <c r="F331" i="4"/>
  <c r="C322" i="5"/>
  <c r="D333" i="4"/>
  <c r="C370" i="1" s="1"/>
  <c r="F370" i="1" l="1"/>
  <c r="I370" i="1"/>
  <c r="E370" i="1"/>
  <c r="J370" i="1"/>
  <c r="D370" i="1"/>
  <c r="H370" i="1"/>
  <c r="B376" i="1"/>
  <c r="E333" i="4"/>
  <c r="H333" i="4"/>
  <c r="F332" i="4"/>
  <c r="C323" i="5"/>
  <c r="D334" i="4"/>
  <c r="C371" i="1" s="1"/>
  <c r="D371" i="1" l="1"/>
  <c r="I371" i="1"/>
  <c r="F371" i="1"/>
  <c r="H371" i="1"/>
  <c r="E371" i="1"/>
  <c r="J371" i="1"/>
  <c r="B377" i="1"/>
  <c r="E334" i="4"/>
  <c r="H334" i="4"/>
  <c r="D335" i="4"/>
  <c r="C372" i="1" s="1"/>
  <c r="C324" i="5"/>
  <c r="F333" i="4"/>
  <c r="J372" i="1" l="1"/>
  <c r="H372" i="1"/>
  <c r="E372" i="1"/>
  <c r="D372" i="1"/>
  <c r="F372" i="1"/>
  <c r="I372" i="1"/>
  <c r="B378" i="1"/>
  <c r="E335" i="4"/>
  <c r="H335" i="4"/>
  <c r="F334" i="4"/>
  <c r="D336" i="4"/>
  <c r="C325" i="5"/>
  <c r="F335" i="4" l="1"/>
  <c r="C373" i="1"/>
  <c r="B379" i="1"/>
  <c r="C326" i="5"/>
  <c r="D337" i="4"/>
  <c r="H336" i="4"/>
  <c r="E336" i="4"/>
  <c r="F336" i="4" l="1"/>
  <c r="C374" i="1"/>
  <c r="D373" i="1"/>
  <c r="I373" i="1"/>
  <c r="H373" i="1"/>
  <c r="J373" i="1"/>
  <c r="E373" i="1"/>
  <c r="F373" i="1"/>
  <c r="B380" i="1"/>
  <c r="H337" i="4"/>
  <c r="E337" i="4"/>
  <c r="C327" i="5"/>
  <c r="D338" i="4"/>
  <c r="C375" i="1" s="1"/>
  <c r="F374" i="1" l="1"/>
  <c r="E374" i="1"/>
  <c r="I374" i="1"/>
  <c r="D374" i="1"/>
  <c r="H374" i="1"/>
  <c r="J374" i="1"/>
  <c r="D375" i="1"/>
  <c r="E375" i="1"/>
  <c r="J375" i="1"/>
  <c r="I375" i="1"/>
  <c r="F375" i="1"/>
  <c r="H375" i="1"/>
  <c r="B381" i="1"/>
  <c r="C328" i="5"/>
  <c r="D339" i="4"/>
  <c r="E338" i="4"/>
  <c r="H338" i="4"/>
  <c r="F337" i="4"/>
  <c r="F338" i="4" l="1"/>
  <c r="C376" i="1"/>
  <c r="B382" i="1"/>
  <c r="E339" i="4"/>
  <c r="H339" i="4"/>
  <c r="D340" i="4"/>
  <c r="C329" i="5"/>
  <c r="I376" i="1" l="1"/>
  <c r="F376" i="1"/>
  <c r="D376" i="1"/>
  <c r="E376" i="1"/>
  <c r="H376" i="1"/>
  <c r="J376" i="1"/>
  <c r="F339" i="4"/>
  <c r="C377" i="1"/>
  <c r="B383" i="1"/>
  <c r="H340" i="4"/>
  <c r="E340" i="4"/>
  <c r="C330" i="5"/>
  <c r="D341" i="4"/>
  <c r="F377" i="1" l="1"/>
  <c r="J377" i="1"/>
  <c r="I377" i="1"/>
  <c r="D377" i="1"/>
  <c r="H377" i="1"/>
  <c r="E377" i="1"/>
  <c r="F340" i="4"/>
  <c r="C378" i="1"/>
  <c r="B384" i="1"/>
  <c r="D342" i="4"/>
  <c r="C331" i="5"/>
  <c r="H341" i="4"/>
  <c r="E341" i="4"/>
  <c r="J378" i="1" l="1"/>
  <c r="I378" i="1"/>
  <c r="D378" i="1"/>
  <c r="E378" i="1"/>
  <c r="F378" i="1"/>
  <c r="H378" i="1"/>
  <c r="F341" i="4"/>
  <c r="C379" i="1"/>
  <c r="B385" i="1"/>
  <c r="C332" i="5"/>
  <c r="D343" i="4"/>
  <c r="C380" i="1" s="1"/>
  <c r="E342" i="4"/>
  <c r="H342" i="4"/>
  <c r="E379" i="1" l="1"/>
  <c r="F379" i="1"/>
  <c r="H379" i="1"/>
  <c r="I379" i="1"/>
  <c r="J379" i="1"/>
  <c r="D379" i="1"/>
  <c r="I380" i="1"/>
  <c r="D380" i="1"/>
  <c r="J380" i="1"/>
  <c r="E380" i="1"/>
  <c r="F380" i="1"/>
  <c r="H380" i="1"/>
  <c r="B386" i="1"/>
  <c r="H343" i="4"/>
  <c r="E343" i="4"/>
  <c r="F342" i="4"/>
  <c r="C333" i="5"/>
  <c r="D344" i="4"/>
  <c r="C381" i="1" s="1"/>
  <c r="J381" i="1" l="1"/>
  <c r="H381" i="1"/>
  <c r="F381" i="1"/>
  <c r="E381" i="1"/>
  <c r="D381" i="1"/>
  <c r="I381" i="1"/>
  <c r="B387" i="1"/>
  <c r="E344" i="4"/>
  <c r="H344" i="4"/>
  <c r="C334" i="5"/>
  <c r="D345" i="4"/>
  <c r="C382" i="1" s="1"/>
  <c r="F343" i="4"/>
  <c r="F382" i="1" l="1"/>
  <c r="I382" i="1"/>
  <c r="E382" i="1"/>
  <c r="D382" i="1"/>
  <c r="H382" i="1"/>
  <c r="J382" i="1"/>
  <c r="B388" i="1"/>
  <c r="C335" i="5"/>
  <c r="D346" i="4"/>
  <c r="E345" i="4"/>
  <c r="H345" i="4"/>
  <c r="F344" i="4"/>
  <c r="F345" i="4" l="1"/>
  <c r="C383" i="1"/>
  <c r="B389" i="1"/>
  <c r="E346" i="4"/>
  <c r="H346" i="4"/>
  <c r="C336" i="5"/>
  <c r="D347" i="4"/>
  <c r="F346" i="4" l="1"/>
  <c r="C384" i="1"/>
  <c r="D383" i="1"/>
  <c r="F383" i="1"/>
  <c r="J383" i="1"/>
  <c r="H383" i="1"/>
  <c r="I383" i="1"/>
  <c r="E383" i="1"/>
  <c r="B390" i="1"/>
  <c r="C337" i="5"/>
  <c r="D348" i="4"/>
  <c r="C385" i="1" s="1"/>
  <c r="E347" i="4"/>
  <c r="H347" i="4"/>
  <c r="I385" i="1" l="1"/>
  <c r="D385" i="1"/>
  <c r="H385" i="1"/>
  <c r="E385" i="1"/>
  <c r="J385" i="1"/>
  <c r="F385" i="1"/>
  <c r="J384" i="1"/>
  <c r="H384" i="1"/>
  <c r="D384" i="1"/>
  <c r="I384" i="1"/>
  <c r="E384" i="1"/>
  <c r="F384" i="1"/>
  <c r="B391" i="1"/>
  <c r="H348" i="4"/>
  <c r="E348" i="4"/>
  <c r="F347" i="4"/>
  <c r="C338" i="5"/>
  <c r="D349" i="4"/>
  <c r="F348" i="4" l="1"/>
  <c r="C386" i="1"/>
  <c r="B392" i="1"/>
  <c r="E349" i="4"/>
  <c r="H349" i="4"/>
  <c r="C339" i="5"/>
  <c r="D350" i="4"/>
  <c r="J386" i="1" l="1"/>
  <c r="E386" i="1"/>
  <c r="D386" i="1"/>
  <c r="I386" i="1"/>
  <c r="F386" i="1"/>
  <c r="H386" i="1"/>
  <c r="F349" i="4"/>
  <c r="C387" i="1"/>
  <c r="B393" i="1"/>
  <c r="D351" i="4"/>
  <c r="C340" i="5"/>
  <c r="E350" i="4"/>
  <c r="H350" i="4"/>
  <c r="F350" i="4" l="1"/>
  <c r="C388" i="1"/>
  <c r="D387" i="1"/>
  <c r="H387" i="1"/>
  <c r="E387" i="1"/>
  <c r="F387" i="1"/>
  <c r="J387" i="1"/>
  <c r="I387" i="1"/>
  <c r="B394" i="1"/>
  <c r="C341" i="5"/>
  <c r="D352" i="4"/>
  <c r="C389" i="1" s="1"/>
  <c r="E351" i="4"/>
  <c r="H351" i="4"/>
  <c r="D389" i="1" l="1"/>
  <c r="I389" i="1"/>
  <c r="F389" i="1"/>
  <c r="H389" i="1"/>
  <c r="J389" i="1"/>
  <c r="E389" i="1"/>
  <c r="I388" i="1"/>
  <c r="J388" i="1"/>
  <c r="E388" i="1"/>
  <c r="D388" i="1"/>
  <c r="F388" i="1"/>
  <c r="H388" i="1"/>
  <c r="B395" i="1"/>
  <c r="H352" i="4"/>
  <c r="E352" i="4"/>
  <c r="F351" i="4"/>
  <c r="C342" i="5"/>
  <c r="D353" i="4"/>
  <c r="F352" i="4" l="1"/>
  <c r="C390" i="1"/>
  <c r="B396" i="1"/>
  <c r="E353" i="4"/>
  <c r="H353" i="4"/>
  <c r="D354" i="4"/>
  <c r="C391" i="1" s="1"/>
  <c r="C343" i="5"/>
  <c r="E391" i="1" l="1"/>
  <c r="J391" i="1"/>
  <c r="H391" i="1"/>
  <c r="I391" i="1"/>
  <c r="F391" i="1"/>
  <c r="D391" i="1"/>
  <c r="D390" i="1"/>
  <c r="I390" i="1"/>
  <c r="H390" i="1"/>
  <c r="E390" i="1"/>
  <c r="F390" i="1"/>
  <c r="J390" i="1"/>
  <c r="B397" i="1"/>
  <c r="H354" i="4"/>
  <c r="E354" i="4"/>
  <c r="C344" i="5"/>
  <c r="D355" i="4"/>
  <c r="F353" i="4"/>
  <c r="F354" i="4" l="1"/>
  <c r="C392" i="1"/>
  <c r="B398" i="1"/>
  <c r="C345" i="5"/>
  <c r="D356" i="4"/>
  <c r="C393" i="1" s="1"/>
  <c r="E355" i="4"/>
  <c r="H355" i="4"/>
  <c r="E392" i="1" l="1"/>
  <c r="H392" i="1"/>
  <c r="F392" i="1"/>
  <c r="D392" i="1"/>
  <c r="J392" i="1"/>
  <c r="I392" i="1"/>
  <c r="E393" i="1"/>
  <c r="F393" i="1"/>
  <c r="H393" i="1"/>
  <c r="I393" i="1"/>
  <c r="D393" i="1"/>
  <c r="J393" i="1"/>
  <c r="B399" i="1"/>
  <c r="H356" i="4"/>
  <c r="E356" i="4"/>
  <c r="F355" i="4"/>
  <c r="C346" i="5"/>
  <c r="D357" i="4"/>
  <c r="C394" i="1" s="1"/>
  <c r="E394" i="1" l="1"/>
  <c r="H394" i="1"/>
  <c r="J394" i="1"/>
  <c r="F394" i="1"/>
  <c r="D394" i="1"/>
  <c r="I394" i="1"/>
  <c r="B400" i="1"/>
  <c r="E357" i="4"/>
  <c r="H357" i="4"/>
  <c r="D358" i="4"/>
  <c r="C395" i="1" s="1"/>
  <c r="C347" i="5"/>
  <c r="F356" i="4"/>
  <c r="I395" i="1" l="1"/>
  <c r="D395" i="1"/>
  <c r="E395" i="1"/>
  <c r="F395" i="1"/>
  <c r="H395" i="1"/>
  <c r="J395" i="1"/>
  <c r="B401" i="1"/>
  <c r="H358" i="4"/>
  <c r="E358" i="4"/>
  <c r="F357" i="4"/>
  <c r="C348" i="5"/>
  <c r="D359" i="4"/>
  <c r="C396" i="1" s="1"/>
  <c r="D396" i="1" l="1"/>
  <c r="H396" i="1"/>
  <c r="J396" i="1"/>
  <c r="I396" i="1"/>
  <c r="E396" i="1"/>
  <c r="F396" i="1"/>
  <c r="B402" i="1"/>
  <c r="E359" i="4"/>
  <c r="H359" i="4"/>
  <c r="F358" i="4"/>
  <c r="C349" i="5"/>
  <c r="D360" i="4"/>
  <c r="C397" i="1" s="1"/>
  <c r="H397" i="1" l="1"/>
  <c r="I397" i="1"/>
  <c r="J397" i="1"/>
  <c r="D397" i="1"/>
  <c r="E397" i="1"/>
  <c r="F397" i="1"/>
  <c r="B403" i="1"/>
  <c r="H360" i="4"/>
  <c r="E360" i="4"/>
  <c r="F359" i="4"/>
  <c r="C350" i="5"/>
  <c r="D361" i="4"/>
  <c r="C398" i="1" s="1"/>
  <c r="E398" i="1" l="1"/>
  <c r="J398" i="1"/>
  <c r="F398" i="1"/>
  <c r="H398" i="1"/>
  <c r="I398" i="1"/>
  <c r="D398" i="1"/>
  <c r="B404" i="1"/>
  <c r="H361" i="4"/>
  <c r="E361" i="4"/>
  <c r="C351" i="5"/>
  <c r="D362" i="4"/>
  <c r="C399" i="1" s="1"/>
  <c r="F360" i="4"/>
  <c r="J399" i="1" l="1"/>
  <c r="E399" i="1"/>
  <c r="F399" i="1"/>
  <c r="D399" i="1"/>
  <c r="H399" i="1"/>
  <c r="I399" i="1"/>
  <c r="B405" i="1"/>
  <c r="D363" i="4"/>
  <c r="C352" i="5"/>
  <c r="H362" i="4"/>
  <c r="E362" i="4"/>
  <c r="F361" i="4"/>
  <c r="F362" i="4" l="1"/>
  <c r="C400" i="1"/>
  <c r="B406" i="1"/>
  <c r="C353" i="5"/>
  <c r="D364" i="4"/>
  <c r="C401" i="1" s="1"/>
  <c r="H363" i="4"/>
  <c r="E363" i="4"/>
  <c r="E400" i="1" l="1"/>
  <c r="F400" i="1"/>
  <c r="H400" i="1"/>
  <c r="I400" i="1"/>
  <c r="D400" i="1"/>
  <c r="J400" i="1"/>
  <c r="J401" i="1"/>
  <c r="D401" i="1"/>
  <c r="E401" i="1"/>
  <c r="F401" i="1"/>
  <c r="I401" i="1"/>
  <c r="H401" i="1"/>
  <c r="B407" i="1"/>
  <c r="H364" i="4"/>
  <c r="E364" i="4"/>
  <c r="F363" i="4"/>
  <c r="C354" i="5"/>
  <c r="D365" i="4"/>
  <c r="F364" i="4" l="1"/>
  <c r="C402" i="1"/>
  <c r="B408" i="1"/>
  <c r="H365" i="4"/>
  <c r="E365" i="4"/>
  <c r="D366" i="4"/>
  <c r="C403" i="1" s="1"/>
  <c r="C355" i="5"/>
  <c r="J403" i="1" l="1"/>
  <c r="F403" i="1"/>
  <c r="D403" i="1"/>
  <c r="H403" i="1"/>
  <c r="I403" i="1"/>
  <c r="E403" i="1"/>
  <c r="I402" i="1"/>
  <c r="E402" i="1"/>
  <c r="F402" i="1"/>
  <c r="H402" i="1"/>
  <c r="J402" i="1"/>
  <c r="D402" i="1"/>
  <c r="B409" i="1"/>
  <c r="H366" i="4"/>
  <c r="E366" i="4"/>
  <c r="D367" i="4"/>
  <c r="C404" i="1" s="1"/>
  <c r="C356" i="5"/>
  <c r="F365" i="4"/>
  <c r="I404" i="1" l="1"/>
  <c r="J404" i="1"/>
  <c r="F404" i="1"/>
  <c r="D404" i="1"/>
  <c r="E404" i="1"/>
  <c r="H404" i="1"/>
  <c r="B410" i="1"/>
  <c r="H367" i="4"/>
  <c r="E367" i="4"/>
  <c r="F366" i="4"/>
  <c r="C357" i="5"/>
  <c r="D368" i="4"/>
  <c r="C405" i="1" s="1"/>
  <c r="F405" i="1" l="1"/>
  <c r="I405" i="1"/>
  <c r="E405" i="1"/>
  <c r="H405" i="1"/>
  <c r="D405" i="1"/>
  <c r="J405" i="1"/>
  <c r="B411" i="1"/>
  <c r="E368" i="4"/>
  <c r="H368" i="4"/>
  <c r="F367" i="4"/>
  <c r="D369" i="4"/>
  <c r="C358" i="5"/>
  <c r="F368" i="4" l="1"/>
  <c r="C406" i="1"/>
  <c r="B412" i="1"/>
  <c r="D370" i="4"/>
  <c r="C359" i="5"/>
  <c r="E369" i="4"/>
  <c r="H369" i="4"/>
  <c r="F369" i="4" l="1"/>
  <c r="C407" i="1"/>
  <c r="H406" i="1"/>
  <c r="F406" i="1"/>
  <c r="E406" i="1"/>
  <c r="D406" i="1"/>
  <c r="I406" i="1"/>
  <c r="J406" i="1"/>
  <c r="B413" i="1"/>
  <c r="D371" i="4"/>
  <c r="C360" i="5"/>
  <c r="E370" i="4"/>
  <c r="H370" i="4"/>
  <c r="F407" i="1" l="1"/>
  <c r="E407" i="1"/>
  <c r="J407" i="1"/>
  <c r="D407" i="1"/>
  <c r="H407" i="1"/>
  <c r="I407" i="1"/>
  <c r="F370" i="4"/>
  <c r="C408" i="1"/>
  <c r="B414" i="1"/>
  <c r="C361" i="5"/>
  <c r="D372" i="4"/>
  <c r="C409" i="1" s="1"/>
  <c r="H371" i="4"/>
  <c r="E371" i="4"/>
  <c r="D408" i="1" l="1"/>
  <c r="H408" i="1"/>
  <c r="E408" i="1"/>
  <c r="J408" i="1"/>
  <c r="F408" i="1"/>
  <c r="I408" i="1"/>
  <c r="F409" i="1"/>
  <c r="H409" i="1"/>
  <c r="I409" i="1"/>
  <c r="E409" i="1"/>
  <c r="J409" i="1"/>
  <c r="D409" i="1"/>
  <c r="J414" i="1"/>
  <c r="F414" i="1"/>
  <c r="H414" i="1"/>
  <c r="I414" i="1"/>
  <c r="E414" i="1"/>
  <c r="D414" i="1"/>
  <c r="E372" i="4"/>
  <c r="H372" i="4"/>
  <c r="F371" i="4"/>
  <c r="D373" i="4"/>
  <c r="C362" i="5"/>
  <c r="F372" i="4" l="1"/>
  <c r="C410" i="1"/>
  <c r="C363" i="5"/>
  <c r="D374" i="4"/>
  <c r="C411" i="1" s="1"/>
  <c r="E373" i="4"/>
  <c r="H373" i="4"/>
  <c r="I411" i="1" l="1"/>
  <c r="H411" i="1"/>
  <c r="J411" i="1"/>
  <c r="D411" i="1"/>
  <c r="F411" i="1"/>
  <c r="E411" i="1"/>
  <c r="I410" i="1"/>
  <c r="F410" i="1"/>
  <c r="J410" i="1"/>
  <c r="H410" i="1"/>
  <c r="E410" i="1"/>
  <c r="D410" i="1"/>
  <c r="E374" i="4"/>
  <c r="H374" i="4"/>
  <c r="F373" i="4"/>
  <c r="D375" i="4"/>
  <c r="C364" i="5"/>
  <c r="D376" i="4" s="1"/>
  <c r="C413" i="1" s="1"/>
  <c r="D413" i="1" l="1"/>
  <c r="E413" i="1"/>
  <c r="I413" i="1"/>
  <c r="J413" i="1"/>
  <c r="F413" i="1"/>
  <c r="H413" i="1"/>
  <c r="F374" i="4"/>
  <c r="C412" i="1"/>
  <c r="F376" i="4"/>
  <c r="H376" i="4"/>
  <c r="E376" i="4"/>
  <c r="H375" i="4"/>
  <c r="F375" i="4"/>
  <c r="E375" i="4"/>
  <c r="E412" i="1" l="1"/>
  <c r="D412" i="1"/>
  <c r="I412" i="1"/>
  <c r="F412" i="1"/>
  <c r="H412" i="1"/>
  <c r="J412" i="1"/>
  <c r="J42" i="1" l="1"/>
  <c r="J44" i="1"/>
  <c r="J46" i="1"/>
  <c r="J27" i="1"/>
  <c r="J18" i="1"/>
  <c r="J20" i="1"/>
  <c r="J22" i="1"/>
  <c r="J26" i="1"/>
  <c r="J29" i="1"/>
  <c r="J31" i="1"/>
  <c r="J30" i="1"/>
  <c r="J24" i="1"/>
  <c r="J35" i="1"/>
  <c r="J37" i="1"/>
  <c r="J39" i="1"/>
  <c r="J33" i="1"/>
  <c r="J43" i="1"/>
  <c r="J45" i="1"/>
  <c r="J47" i="1"/>
  <c r="J32" i="1"/>
  <c r="J41" i="1"/>
  <c r="J19" i="1"/>
  <c r="J21" i="1"/>
  <c r="J23" i="1"/>
  <c r="J25" i="1"/>
  <c r="J34" i="1"/>
  <c r="J36" i="1"/>
  <c r="J38" i="1"/>
  <c r="J40" i="1"/>
  <c r="E46" i="1"/>
  <c r="E24" i="1"/>
  <c r="E23" i="1"/>
  <c r="E20" i="1"/>
  <c r="E44" i="1"/>
  <c r="E29" i="1"/>
  <c r="E22" i="1"/>
  <c r="E41" i="1"/>
  <c r="E18" i="1"/>
  <c r="E26" i="1"/>
  <c r="E37" i="1"/>
  <c r="E31" i="1"/>
  <c r="E35" i="1"/>
  <c r="E25" i="1"/>
  <c r="E30" i="1"/>
  <c r="E45" i="1"/>
  <c r="E39" i="1"/>
  <c r="E36" i="1"/>
  <c r="E43" i="1"/>
  <c r="E47" i="1"/>
  <c r="E21" i="1"/>
  <c r="E34" i="1"/>
  <c r="E38" i="1"/>
  <c r="E40" i="1"/>
  <c r="E42" i="1"/>
  <c r="E27" i="1"/>
  <c r="E33" i="1"/>
  <c r="E19" i="1"/>
  <c r="E32" i="1"/>
  <c r="I44" i="1"/>
  <c r="I46" i="1"/>
  <c r="I24" i="1"/>
  <c r="I35" i="1"/>
  <c r="I30" i="1"/>
  <c r="I20" i="1"/>
  <c r="I22" i="1"/>
  <c r="I33" i="1"/>
  <c r="I43" i="1"/>
  <c r="I29" i="1"/>
  <c r="I31" i="1"/>
  <c r="I41" i="1"/>
  <c r="I18" i="1"/>
  <c r="I37" i="1"/>
  <c r="I39" i="1"/>
  <c r="I25" i="1"/>
  <c r="I27" i="1"/>
  <c r="I45" i="1"/>
  <c r="I47" i="1"/>
  <c r="I34" i="1"/>
  <c r="I32" i="1"/>
  <c r="I19" i="1"/>
  <c r="I21" i="1"/>
  <c r="I23" i="1"/>
  <c r="I42" i="1"/>
  <c r="I36" i="1"/>
  <c r="I38" i="1"/>
  <c r="I40" i="1"/>
  <c r="I26" i="1"/>
  <c r="H39" i="1"/>
  <c r="H25" i="1"/>
  <c r="H27" i="1"/>
  <c r="H30" i="1"/>
  <c r="H43" i="1"/>
  <c r="H47" i="1"/>
  <c r="H34" i="1"/>
  <c r="H36" i="1"/>
  <c r="H38" i="1"/>
  <c r="H22" i="1"/>
  <c r="H23" i="1"/>
  <c r="H42" i="1"/>
  <c r="H44" i="1"/>
  <c r="H46" i="1"/>
  <c r="H45" i="1"/>
  <c r="H32" i="1"/>
  <c r="H18" i="1"/>
  <c r="H20" i="1"/>
  <c r="H40" i="1"/>
  <c r="H26" i="1"/>
  <c r="H29" i="1"/>
  <c r="H33" i="1"/>
  <c r="H24" i="1"/>
  <c r="H35" i="1"/>
  <c r="H37" i="1"/>
  <c r="H31" i="1"/>
  <c r="H41" i="1"/>
  <c r="H19" i="1"/>
  <c r="H21" i="1"/>
  <c r="F25" i="1"/>
  <c r="G25" i="1" s="1"/>
  <c r="F19" i="1"/>
  <c r="F30" i="1"/>
  <c r="G30" i="1" s="1"/>
  <c r="F32" i="1"/>
  <c r="G32" i="1" s="1"/>
  <c r="F34" i="1"/>
  <c r="G34" i="1" s="1"/>
  <c r="F27" i="1"/>
  <c r="G27" i="1" s="1"/>
  <c r="F38" i="1"/>
  <c r="G38" i="1" s="1"/>
  <c r="F40" i="1"/>
  <c r="G40" i="1" s="1"/>
  <c r="F42" i="1"/>
  <c r="G42" i="1" s="1"/>
  <c r="F36" i="1"/>
  <c r="G36" i="1" s="1"/>
  <c r="F46" i="1"/>
  <c r="G46" i="1" s="1"/>
  <c r="F24" i="1"/>
  <c r="G24" i="1" s="1"/>
  <c r="F18" i="1"/>
  <c r="F44" i="1"/>
  <c r="G44" i="1" s="1"/>
  <c r="F22" i="1"/>
  <c r="F33" i="1"/>
  <c r="G33" i="1" s="1"/>
  <c r="F43" i="1"/>
  <c r="G43" i="1" s="1"/>
  <c r="F47" i="1"/>
  <c r="G47" i="1" s="1"/>
  <c r="F26" i="1"/>
  <c r="G26" i="1" s="1"/>
  <c r="F37" i="1"/>
  <c r="G37" i="1" s="1"/>
  <c r="F31" i="1"/>
  <c r="G31" i="1" s="1"/>
  <c r="F41" i="1"/>
  <c r="G41" i="1" s="1"/>
  <c r="F35" i="1"/>
  <c r="G35" i="1" s="1"/>
  <c r="F20" i="1"/>
  <c r="F39" i="1"/>
  <c r="G39" i="1" s="1"/>
  <c r="F45" i="1"/>
  <c r="G45" i="1" s="1"/>
  <c r="F21" i="1"/>
  <c r="F23" i="1"/>
  <c r="G23" i="1" s="1"/>
  <c r="F29" i="1"/>
  <c r="G29" i="1" s="1"/>
  <c r="D46" i="1"/>
  <c r="D47" i="1"/>
  <c r="D27" i="1"/>
  <c r="D38" i="1"/>
  <c r="D39" i="1"/>
  <c r="D21" i="1"/>
  <c r="D30" i="1"/>
  <c r="D43" i="1"/>
  <c r="D23" i="1"/>
  <c r="D31" i="1"/>
  <c r="D34" i="1"/>
  <c r="D35" i="1"/>
  <c r="D41" i="1"/>
  <c r="D20" i="1"/>
  <c r="D45" i="1"/>
  <c r="D24" i="1"/>
  <c r="D33" i="1"/>
  <c r="D29" i="1"/>
  <c r="D37" i="1"/>
  <c r="D18" i="1"/>
  <c r="D26" i="1"/>
  <c r="D40" i="1"/>
  <c r="D22" i="1"/>
  <c r="D19" i="1"/>
  <c r="D32" i="1"/>
  <c r="D25" i="1"/>
  <c r="D42" i="1"/>
  <c r="D36" i="1"/>
  <c r="D4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Why manage interest expense?</author>
  </authors>
  <commentList>
    <comment ref="F9" authorId="0" shapeId="0" xr:uid="{00000000-0006-0000-0000-000001000000}">
      <text>
        <r>
          <rPr>
            <b/>
            <sz val="8"/>
            <color indexed="81"/>
            <rFont val="Tahoma"/>
            <family val="2"/>
          </rPr>
          <t>Must be calculated separately</t>
        </r>
        <r>
          <rPr>
            <sz val="8"/>
            <color indexed="81"/>
            <rFont val="Tahoma"/>
            <family val="2"/>
          </rPr>
          <t xml:space="preserve">
</t>
        </r>
      </text>
    </comment>
  </commentList>
</comments>
</file>

<file path=xl/sharedStrings.xml><?xml version="1.0" encoding="utf-8"?>
<sst xmlns="http://schemas.openxmlformats.org/spreadsheetml/2006/main" count="44" uniqueCount="44">
  <si>
    <t>Day Count:</t>
  </si>
  <si>
    <t>Payment Frequency:</t>
  </si>
  <si>
    <t>Termination Calculations</t>
  </si>
  <si>
    <t>Remaining</t>
  </si>
  <si>
    <t>Term</t>
  </si>
  <si>
    <t>Notional</t>
  </si>
  <si>
    <t>Resets (Months)</t>
  </si>
  <si>
    <t>Amort Type</t>
  </si>
  <si>
    <t>Amort Term</t>
  </si>
  <si>
    <t>Mortgage Rate</t>
  </si>
  <si>
    <t>(1=Mortgage, 2=Avg. Mortgage, 3=Level, 4=None, 5=Custom)</t>
  </si>
  <si>
    <t>Schedule</t>
  </si>
  <si>
    <t>End of Period</t>
  </si>
  <si>
    <t xml:space="preserve">Interest </t>
  </si>
  <si>
    <t>Reduction</t>
  </si>
  <si>
    <t>Payments</t>
  </si>
  <si>
    <t>Mortgage Type</t>
  </si>
  <si>
    <t>Period</t>
  </si>
  <si>
    <t>custom</t>
  </si>
  <si>
    <t>Mtg</t>
  </si>
  <si>
    <t>Avg Mtg</t>
  </si>
  <si>
    <t>level</t>
  </si>
  <si>
    <t>none</t>
  </si>
  <si>
    <t>Initial balance:</t>
  </si>
  <si>
    <t>Amortization Term (yrs):</t>
  </si>
  <si>
    <t>Commitment Term:</t>
  </si>
  <si>
    <t>Starting Date:</t>
  </si>
  <si>
    <t>Amortization Type:</t>
  </si>
  <si>
    <t>Amo Term</t>
  </si>
  <si>
    <t>commit term</t>
  </si>
  <si>
    <t>amo type</t>
  </si>
  <si>
    <t>Borrower is paid upon termination</t>
  </si>
  <si>
    <t>Borrower pays upon termination</t>
  </si>
  <si>
    <t>PV of Loan</t>
  </si>
  <si>
    <t xml:space="preserve">Signature </t>
  </si>
  <si>
    <t>Rate Movement</t>
  </si>
  <si>
    <t>Input Change Increments:</t>
  </si>
  <si>
    <t>ARC Termination Scenario</t>
  </si>
  <si>
    <t>Borrower</t>
  </si>
  <si>
    <t>Initial Hedge Rate:</t>
  </si>
  <si>
    <t>Fixed Rate to Borrower:</t>
  </si>
  <si>
    <t>Prepayment Hedge Rate  vs. Initial Hedge Rate</t>
  </si>
  <si>
    <t>Prepayment Hedge Rate</t>
  </si>
  <si>
    <t>Average Life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</si>
</sst>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_(&quot;$&quot;* #,##0_);_(&quot;$&quot;* \(#,##0\);_(&quot;$&quot;* &quot;-&quot;??_);_(@_)"/>
    <numFmt numFmtId="166" formatCode="0.0000%"/>
    <numFmt numFmtId="167" formatCode="_(* #,##0_);_(* \(#,##0\);_(* &quot;-&quot;??_);_(@_)"/>
    <numFmt numFmtId="168" formatCode="m/d/yy"/>
    <numFmt numFmtId="169" formatCode="m/d/yy\ h:mm\ AM/PM"/>
  </numFmts>
  <fonts count="31">
    <font>
      <sz val="10"/>
      <name val="Arial"/>
    </font>
    <font>
      <sz val="10"/>
      <name val="Arial"/>
      <family val="2"/>
    </font>
    <font>
      <sz val="8"/>
      <name val="Arial"/>
      <family val="2"/>
    </font>
    <font>
      <b/>
      <sz val="14"/>
      <name val="Arial"/>
      <family val="2"/>
    </font>
    <font>
      <b/>
      <sz val="10"/>
      <name val="Arial"/>
      <family val="2"/>
    </font>
    <font>
      <sz val="10"/>
      <color indexed="9"/>
      <name val="Arial"/>
      <family val="2"/>
    </font>
    <font>
      <u/>
      <sz val="14"/>
      <name val="Arial"/>
      <family val="2"/>
    </font>
    <font>
      <u/>
      <sz val="10"/>
      <name val="Arial"/>
      <family val="2"/>
    </font>
    <font>
      <sz val="10"/>
      <name val="Arial"/>
      <family val="2"/>
    </font>
    <font>
      <b/>
      <sz val="8"/>
      <color indexed="81"/>
      <name val="Tahoma"/>
      <family val="2"/>
    </font>
    <font>
      <sz val="8"/>
      <color indexed="81"/>
      <name val="Tahoma"/>
      <family val="2"/>
    </font>
    <font>
      <b/>
      <sz val="10"/>
      <name val="Arial"/>
      <family val="2"/>
    </font>
    <font>
      <sz val="10"/>
      <color indexed="47"/>
      <name val="Arial"/>
      <family val="2"/>
    </font>
    <font>
      <sz val="12"/>
      <name val="Arial"/>
      <family val="2"/>
    </font>
    <font>
      <b/>
      <u/>
      <sz val="10"/>
      <name val="CG Times"/>
    </font>
    <font>
      <b/>
      <sz val="10"/>
      <name val="CG Times"/>
      <family val="1"/>
    </font>
    <font>
      <b/>
      <sz val="10"/>
      <name val="CG Times"/>
    </font>
    <font>
      <sz val="8"/>
      <name val="CG Times"/>
    </font>
    <font>
      <u/>
      <sz val="10"/>
      <name val="CG Times"/>
    </font>
    <font>
      <sz val="12"/>
      <color indexed="9"/>
      <name val="Arial"/>
      <family val="2"/>
    </font>
    <font>
      <sz val="12"/>
      <color indexed="13"/>
      <name val="arial"/>
      <family val="2"/>
    </font>
    <font>
      <sz val="10"/>
      <name val="Comic Sans MS"/>
      <family val="4"/>
    </font>
    <font>
      <b/>
      <sz val="8"/>
      <name val="Arial"/>
      <family val="2"/>
    </font>
    <font>
      <b/>
      <sz val="12"/>
      <name val="Arial"/>
      <family val="2"/>
    </font>
    <font>
      <b/>
      <sz val="9"/>
      <name val="Arial"/>
      <family val="2"/>
    </font>
    <font>
      <sz val="10"/>
      <color indexed="9"/>
      <name val="Arial"/>
      <family val="2"/>
    </font>
    <font>
      <sz val="8"/>
      <color indexed="22"/>
      <name val="Arial"/>
      <family val="2"/>
    </font>
    <font>
      <sz val="10"/>
      <name val="Arial"/>
      <family val="2"/>
    </font>
    <font>
      <sz val="10"/>
      <color theme="0"/>
      <name val="Arial"/>
      <family val="2"/>
    </font>
    <font>
      <b/>
      <sz val="10"/>
      <color theme="0"/>
      <name val="Arial"/>
      <family val="2"/>
    </font>
    <font>
      <b/>
      <sz val="8"/>
      <color theme="0"/>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theme="0"/>
        <bgColor indexed="64"/>
      </patternFill>
    </fill>
    <fill>
      <patternFill patternType="solid">
        <fgColor theme="5" tint="0.39994506668294322"/>
        <bgColor indexed="64"/>
      </patternFill>
    </fill>
    <fill>
      <patternFill patternType="solid">
        <fgColor theme="6" tint="0.39994506668294322"/>
        <bgColor indexed="64"/>
      </patternFill>
    </fill>
    <fill>
      <patternFill patternType="solid">
        <fgColor rgb="FFFFFFCC"/>
        <bgColor indexed="64"/>
      </patternFill>
    </fill>
  </fills>
  <borders count="13">
    <border>
      <left/>
      <right/>
      <top/>
      <bottom/>
      <diagonal/>
    </border>
    <border>
      <left/>
      <right style="medium">
        <color indexed="64"/>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0" borderId="0">
      <alignment horizontal="left"/>
    </xf>
    <xf numFmtId="0" fontId="1" fillId="0" borderId="0">
      <alignment wrapText="1"/>
    </xf>
    <xf numFmtId="0" fontId="1" fillId="0" borderId="1"/>
    <xf numFmtId="0" fontId="1" fillId="0" borderId="2"/>
    <xf numFmtId="0" fontId="1" fillId="0" borderId="2">
      <alignment horizontal="centerContinuous"/>
    </xf>
    <xf numFmtId="41"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0">
    <xf numFmtId="0" fontId="0" fillId="0" borderId="0" xfId="0"/>
    <xf numFmtId="0" fontId="5" fillId="0" borderId="0" xfId="0" applyFont="1"/>
    <xf numFmtId="0" fontId="5" fillId="2" borderId="0" xfId="0" applyFont="1" applyFill="1"/>
    <xf numFmtId="0" fontId="0" fillId="2" borderId="0" xfId="0" applyFill="1"/>
    <xf numFmtId="0" fontId="6" fillId="2" borderId="0" xfId="0" applyFont="1" applyFill="1"/>
    <xf numFmtId="0" fontId="7" fillId="2" borderId="0" xfId="0" applyFont="1" applyFill="1"/>
    <xf numFmtId="0" fontId="0" fillId="2" borderId="3" xfId="0" applyFill="1" applyBorder="1"/>
    <xf numFmtId="10" fontId="4" fillId="2" borderId="4" xfId="12" applyNumberFormat="1" applyFont="1" applyFill="1" applyBorder="1" applyAlignment="1">
      <alignment horizontal="center"/>
    </xf>
    <xf numFmtId="0" fontId="0" fillId="2" borderId="5" xfId="0" applyFill="1" applyBorder="1" applyAlignment="1">
      <alignment horizontal="center"/>
    </xf>
    <xf numFmtId="0" fontId="4" fillId="2" borderId="0" xfId="0" applyFont="1" applyFill="1" applyAlignment="1">
      <alignment horizontal="right"/>
    </xf>
    <xf numFmtId="0" fontId="0" fillId="2" borderId="6" xfId="0" applyFill="1" applyBorder="1" applyAlignment="1">
      <alignment horizontal="center"/>
    </xf>
    <xf numFmtId="0" fontId="0" fillId="2" borderId="7" xfId="0" quotePrefix="1" applyFill="1" applyBorder="1" applyAlignment="1">
      <alignment horizontal="center"/>
    </xf>
    <xf numFmtId="0" fontId="0" fillId="2" borderId="6" xfId="0" quotePrefix="1" applyFill="1" applyBorder="1" applyAlignment="1">
      <alignment horizontal="center"/>
    </xf>
    <xf numFmtId="0" fontId="0" fillId="2" borderId="0" xfId="0" quotePrefix="1" applyFill="1" applyAlignment="1">
      <alignment horizontal="center"/>
    </xf>
    <xf numFmtId="6" fontId="0" fillId="2" borderId="0" xfId="0" applyNumberFormat="1" applyFill="1"/>
    <xf numFmtId="0" fontId="8" fillId="2" borderId="0" xfId="0" applyFont="1" applyFill="1"/>
    <xf numFmtId="10" fontId="8" fillId="2" borderId="0" xfId="12" applyNumberFormat="1" applyFont="1" applyFill="1"/>
    <xf numFmtId="6" fontId="0" fillId="3" borderId="0" xfId="0" applyNumberFormat="1" applyFill="1" applyAlignment="1">
      <alignment horizontal="center"/>
    </xf>
    <xf numFmtId="6" fontId="0" fillId="3" borderId="3" xfId="0" applyNumberFormat="1" applyFill="1" applyBorder="1" applyAlignment="1">
      <alignment horizontal="center"/>
    </xf>
    <xf numFmtId="0" fontId="12" fillId="0" borderId="0" xfId="0" applyFont="1"/>
    <xf numFmtId="0" fontId="8" fillId="0" borderId="0" xfId="0" applyFont="1"/>
    <xf numFmtId="165" fontId="8" fillId="0" borderId="0" xfId="2" applyNumberFormat="1" applyFont="1"/>
    <xf numFmtId="0" fontId="13" fillId="0" borderId="0" xfId="0" applyFont="1"/>
    <xf numFmtId="0" fontId="14"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xf>
    <xf numFmtId="165" fontId="13" fillId="0" borderId="0" xfId="2" applyNumberFormat="1" applyFont="1"/>
    <xf numFmtId="165" fontId="13" fillId="4" borderId="0" xfId="0" applyNumberFormat="1" applyFont="1" applyFill="1"/>
    <xf numFmtId="165" fontId="13" fillId="0" borderId="0" xfId="0" applyNumberFormat="1" applyFont="1"/>
    <xf numFmtId="1" fontId="13" fillId="4" borderId="0" xfId="0" applyNumberFormat="1" applyFont="1" applyFill="1" applyAlignment="1" applyProtection="1">
      <alignment horizontal="center"/>
      <protection locked="0"/>
    </xf>
    <xf numFmtId="0" fontId="18" fillId="0" borderId="0" xfId="0" applyFont="1" applyAlignment="1">
      <alignment horizontal="center"/>
    </xf>
    <xf numFmtId="14" fontId="13" fillId="0" borderId="0" xfId="0" applyNumberFormat="1" applyFont="1" applyAlignment="1" applyProtection="1">
      <alignment horizontal="center"/>
      <protection locked="0"/>
    </xf>
    <xf numFmtId="0" fontId="19" fillId="0" borderId="0" xfId="0" applyFont="1"/>
    <xf numFmtId="1" fontId="16" fillId="0" borderId="0" xfId="0" applyNumberFormat="1" applyFont="1" applyAlignment="1">
      <alignment horizontal="center"/>
    </xf>
    <xf numFmtId="164" fontId="8" fillId="0" borderId="0" xfId="12" applyNumberFormat="1" applyFont="1" applyFill="1" applyBorder="1" applyAlignment="1">
      <alignment horizontal="center"/>
    </xf>
    <xf numFmtId="44" fontId="8" fillId="0" borderId="0" xfId="2" applyFont="1" applyProtection="1"/>
    <xf numFmtId="164" fontId="13" fillId="4" borderId="0" xfId="12" applyNumberFormat="1" applyFont="1" applyFill="1" applyAlignment="1" applyProtection="1">
      <alignment horizontal="center"/>
      <protection locked="0"/>
    </xf>
    <xf numFmtId="1" fontId="13" fillId="0" borderId="0" xfId="0" applyNumberFormat="1" applyFont="1" applyAlignment="1">
      <alignment horizontal="center"/>
    </xf>
    <xf numFmtId="44" fontId="13" fillId="0" borderId="0" xfId="2" applyFont="1" applyAlignment="1">
      <alignment horizontal="center"/>
    </xf>
    <xf numFmtId="166" fontId="13" fillId="0" borderId="0" xfId="12" applyNumberFormat="1" applyFont="1" applyBorder="1" applyAlignment="1">
      <alignment horizontal="right"/>
    </xf>
    <xf numFmtId="43" fontId="13" fillId="0" borderId="0" xfId="1" applyFont="1" applyFill="1" applyAlignment="1" applyProtection="1"/>
    <xf numFmtId="165" fontId="13" fillId="0" borderId="0" xfId="2" applyNumberFormat="1" applyFont="1" applyFill="1" applyProtection="1"/>
    <xf numFmtId="165" fontId="13" fillId="0" borderId="0" xfId="2" applyNumberFormat="1" applyFont="1" applyFill="1" applyAlignment="1" applyProtection="1">
      <alignment horizontal="center"/>
    </xf>
    <xf numFmtId="166" fontId="8" fillId="0" borderId="0" xfId="0" applyNumberFormat="1" applyFont="1"/>
    <xf numFmtId="168" fontId="20" fillId="5" borderId="0" xfId="0" applyNumberFormat="1" applyFont="1" applyFill="1"/>
    <xf numFmtId="0" fontId="13" fillId="5" borderId="0" xfId="0" applyFont="1" applyFill="1"/>
    <xf numFmtId="0" fontId="13" fillId="5" borderId="0" xfId="2" applyNumberFormat="1" applyFont="1" applyFill="1"/>
    <xf numFmtId="0" fontId="8" fillId="5" borderId="0" xfId="0" applyFont="1" applyFill="1"/>
    <xf numFmtId="165" fontId="13" fillId="0" borderId="0" xfId="2" applyNumberFormat="1" applyFont="1" applyFill="1"/>
    <xf numFmtId="165" fontId="21" fillId="0" borderId="0" xfId="0" applyNumberFormat="1" applyFont="1"/>
    <xf numFmtId="165" fontId="8" fillId="0" borderId="0" xfId="2" applyNumberFormat="1" applyFont="1" applyBorder="1"/>
    <xf numFmtId="168" fontId="2" fillId="0" borderId="0" xfId="0" applyNumberFormat="1" applyFont="1" applyAlignment="1">
      <alignment horizontal="center"/>
    </xf>
    <xf numFmtId="1" fontId="2" fillId="0" borderId="0" xfId="0" applyNumberFormat="1" applyFont="1" applyAlignment="1">
      <alignment horizontal="center"/>
    </xf>
    <xf numFmtId="0" fontId="2" fillId="0" borderId="0" xfId="0" applyFont="1"/>
    <xf numFmtId="169" fontId="2" fillId="0" borderId="0" xfId="0" applyNumberFormat="1" applyFont="1" applyAlignment="1">
      <alignment horizontal="left"/>
    </xf>
    <xf numFmtId="0" fontId="22" fillId="0" borderId="0" xfId="0" applyFont="1" applyAlignment="1">
      <alignment horizontal="center"/>
    </xf>
    <xf numFmtId="0" fontId="22" fillId="0" borderId="0" xfId="0" applyFont="1"/>
    <xf numFmtId="44" fontId="2" fillId="0" borderId="0" xfId="0" applyNumberFormat="1" applyFont="1" applyAlignment="1">
      <alignment horizontal="center"/>
    </xf>
    <xf numFmtId="165" fontId="2" fillId="0" borderId="0" xfId="0" applyNumberFormat="1" applyFont="1" applyAlignment="1">
      <alignment horizontal="center"/>
    </xf>
    <xf numFmtId="169" fontId="2" fillId="0" borderId="0" xfId="0" applyNumberFormat="1" applyFont="1"/>
    <xf numFmtId="165" fontId="2" fillId="0" borderId="0" xfId="0" applyNumberFormat="1" applyFont="1"/>
    <xf numFmtId="0" fontId="2" fillId="0" borderId="0" xfId="0" applyFont="1" applyAlignment="1">
      <alignment horizontal="center"/>
    </xf>
    <xf numFmtId="168" fontId="2" fillId="0" borderId="0" xfId="2" applyNumberFormat="1" applyFont="1" applyBorder="1" applyAlignment="1">
      <alignment horizontal="center"/>
    </xf>
    <xf numFmtId="10" fontId="2" fillId="0" borderId="0" xfId="12" applyNumberFormat="1" applyFont="1"/>
    <xf numFmtId="165" fontId="2" fillId="0" borderId="0" xfId="2" applyNumberFormat="1" applyFont="1"/>
    <xf numFmtId="2" fontId="2" fillId="0" borderId="0" xfId="0" applyNumberFormat="1" applyFont="1" applyAlignment="1">
      <alignment horizontal="center"/>
    </xf>
    <xf numFmtId="165" fontId="22" fillId="0" borderId="0" xfId="0" applyNumberFormat="1" applyFont="1" applyAlignment="1">
      <alignment horizontal="center"/>
    </xf>
    <xf numFmtId="165" fontId="2" fillId="0" borderId="0" xfId="2" applyNumberFormat="1" applyFont="1" applyBorder="1"/>
    <xf numFmtId="14" fontId="2" fillId="0" borderId="0" xfId="0" applyNumberFormat="1" applyFont="1" applyAlignment="1">
      <alignment horizontal="center"/>
    </xf>
    <xf numFmtId="0" fontId="23" fillId="0" borderId="0" xfId="0" applyFont="1"/>
    <xf numFmtId="0" fontId="23" fillId="0" borderId="0" xfId="0" applyFont="1" applyAlignment="1">
      <alignment horizontal="center"/>
    </xf>
    <xf numFmtId="165" fontId="23" fillId="0" borderId="0" xfId="2" applyNumberFormat="1" applyFont="1"/>
    <xf numFmtId="44" fontId="13" fillId="0" borderId="0" xfId="0" applyNumberFormat="1" applyFont="1"/>
    <xf numFmtId="8" fontId="13" fillId="0" borderId="0" xfId="0" applyNumberFormat="1" applyFont="1"/>
    <xf numFmtId="165" fontId="8" fillId="3" borderId="0" xfId="2" applyNumberFormat="1" applyFont="1" applyFill="1" applyBorder="1"/>
    <xf numFmtId="165" fontId="1" fillId="3" borderId="0" xfId="2" applyNumberFormat="1" applyFill="1"/>
    <xf numFmtId="6" fontId="5" fillId="2" borderId="0" xfId="0" applyNumberFormat="1" applyFont="1" applyFill="1"/>
    <xf numFmtId="15" fontId="0" fillId="3" borderId="8" xfId="0" applyNumberFormat="1" applyFill="1" applyBorder="1"/>
    <xf numFmtId="15" fontId="0" fillId="3" borderId="9" xfId="0" applyNumberFormat="1" applyFill="1" applyBorder="1"/>
    <xf numFmtId="6" fontId="0" fillId="2" borderId="0" xfId="0" applyNumberFormat="1" applyFill="1" applyAlignment="1">
      <alignment horizontal="center"/>
    </xf>
    <xf numFmtId="6" fontId="11" fillId="2" borderId="0" xfId="0" applyNumberFormat="1" applyFont="1" applyFill="1"/>
    <xf numFmtId="0" fontId="3" fillId="2" borderId="0" xfId="0" quotePrefix="1" applyFont="1" applyFill="1" applyAlignment="1">
      <alignment horizontal="left"/>
    </xf>
    <xf numFmtId="0" fontId="0" fillId="2" borderId="5" xfId="0" quotePrefix="1" applyFill="1" applyBorder="1" applyAlignment="1">
      <alignment horizontal="center"/>
    </xf>
    <xf numFmtId="0" fontId="25" fillId="0" borderId="0" xfId="0" applyFont="1"/>
    <xf numFmtId="0" fontId="26" fillId="0" borderId="0" xfId="0" applyFont="1"/>
    <xf numFmtId="0" fontId="0" fillId="2" borderId="2" xfId="0" applyFill="1" applyBorder="1"/>
    <xf numFmtId="0" fontId="1" fillId="0" borderId="0" xfId="0" applyFont="1"/>
    <xf numFmtId="6" fontId="24" fillId="2" borderId="0" xfId="0" applyNumberFormat="1" applyFont="1" applyFill="1"/>
    <xf numFmtId="0" fontId="0" fillId="6" borderId="0" xfId="0" applyFill="1"/>
    <xf numFmtId="0" fontId="7" fillId="6" borderId="0" xfId="0" applyFont="1" applyFill="1"/>
    <xf numFmtId="0" fontId="8" fillId="6" borderId="0" xfId="0" applyFont="1" applyFill="1"/>
    <xf numFmtId="164" fontId="8" fillId="2" borderId="0" xfId="12" applyNumberFormat="1" applyFont="1" applyFill="1"/>
    <xf numFmtId="10" fontId="8" fillId="7" borderId="12" xfId="12" applyNumberFormat="1" applyFont="1" applyFill="1" applyBorder="1" applyProtection="1">
      <protection locked="0"/>
    </xf>
    <xf numFmtId="165" fontId="27" fillId="8" borderId="12" xfId="2" applyNumberFormat="1" applyFont="1" applyFill="1" applyBorder="1" applyProtection="1">
      <protection locked="0"/>
    </xf>
    <xf numFmtId="0" fontId="0" fillId="8" borderId="12" xfId="0" applyFill="1" applyBorder="1" applyProtection="1">
      <protection locked="0"/>
    </xf>
    <xf numFmtId="10" fontId="0" fillId="8" borderId="12" xfId="0" applyNumberFormat="1" applyFill="1" applyBorder="1" applyAlignment="1" applyProtection="1">
      <alignment horizontal="right"/>
      <protection locked="0"/>
    </xf>
    <xf numFmtId="168" fontId="0" fillId="8" borderId="12" xfId="0" applyNumberFormat="1" applyFill="1" applyBorder="1" applyAlignment="1" applyProtection="1">
      <alignment horizontal="right"/>
      <protection locked="0"/>
    </xf>
    <xf numFmtId="167" fontId="27" fillId="8" borderId="12" xfId="1" applyNumberFormat="1" applyFont="1" applyFill="1" applyBorder="1" applyAlignment="1" applyProtection="1">
      <alignment horizontal="right"/>
      <protection locked="0"/>
    </xf>
    <xf numFmtId="164" fontId="4" fillId="2" borderId="4" xfId="12" applyNumberFormat="1" applyFont="1" applyFill="1" applyBorder="1" applyAlignment="1">
      <alignment horizontal="center"/>
    </xf>
    <xf numFmtId="165" fontId="1" fillId="6" borderId="0" xfId="2" applyNumberFormat="1" applyFill="1"/>
    <xf numFmtId="0" fontId="0" fillId="9" borderId="0" xfId="0" applyFill="1" applyAlignment="1">
      <alignment wrapText="1"/>
    </xf>
    <xf numFmtId="0" fontId="8" fillId="9" borderId="0" xfId="0" applyFont="1" applyFill="1" applyAlignment="1">
      <alignment horizontal="right"/>
    </xf>
    <xf numFmtId="0" fontId="0" fillId="9" borderId="0" xfId="0" applyFill="1"/>
    <xf numFmtId="0" fontId="7" fillId="9" borderId="0" xfId="0" applyFont="1" applyFill="1"/>
    <xf numFmtId="0" fontId="0" fillId="9" borderId="0" xfId="0" applyFill="1" applyAlignment="1">
      <alignment horizontal="right"/>
    </xf>
    <xf numFmtId="10" fontId="2" fillId="0" borderId="0" xfId="12" applyNumberFormat="1" applyFont="1" applyBorder="1"/>
    <xf numFmtId="10" fontId="17" fillId="0" borderId="0" xfId="12" applyNumberFormat="1" applyFont="1" applyFill="1" applyBorder="1" applyAlignment="1" applyProtection="1">
      <alignment horizontal="center"/>
      <protection locked="0"/>
    </xf>
    <xf numFmtId="0" fontId="4" fillId="2" borderId="5" xfId="0" quotePrefix="1" applyFont="1" applyFill="1" applyBorder="1" applyAlignment="1">
      <alignment horizontal="center"/>
    </xf>
    <xf numFmtId="0" fontId="4" fillId="2" borderId="7" xfId="0" quotePrefix="1" applyFont="1" applyFill="1" applyBorder="1" applyAlignment="1">
      <alignment horizontal="center"/>
    </xf>
    <xf numFmtId="10" fontId="22" fillId="2" borderId="3" xfId="12" applyNumberFormat="1" applyFont="1" applyFill="1" applyBorder="1" applyAlignment="1">
      <alignment horizontal="left"/>
    </xf>
    <xf numFmtId="166" fontId="4" fillId="2" borderId="4" xfId="12" applyNumberFormat="1" applyFont="1" applyFill="1" applyBorder="1" applyAlignment="1">
      <alignment horizontal="center"/>
    </xf>
    <xf numFmtId="0" fontId="1" fillId="2" borderId="0" xfId="0" applyFont="1" applyFill="1"/>
    <xf numFmtId="2" fontId="0" fillId="2" borderId="0" xfId="0" applyNumberFormat="1" applyFill="1"/>
    <xf numFmtId="165" fontId="28" fillId="0" borderId="0" xfId="0" applyNumberFormat="1" applyFont="1"/>
    <xf numFmtId="0" fontId="28" fillId="0" borderId="0" xfId="0" applyFont="1"/>
    <xf numFmtId="0" fontId="0" fillId="6" borderId="0" xfId="0" applyFill="1" applyAlignment="1">
      <alignment wrapText="1"/>
    </xf>
    <xf numFmtId="10" fontId="29" fillId="2" borderId="4" xfId="0" quotePrefix="1" applyNumberFormat="1" applyFont="1" applyFill="1" applyBorder="1" applyAlignment="1">
      <alignment horizontal="center"/>
    </xf>
    <xf numFmtId="9" fontId="29" fillId="2" borderId="4" xfId="12" quotePrefix="1" applyFont="1" applyFill="1" applyBorder="1" applyAlignment="1">
      <alignment horizontal="center"/>
    </xf>
    <xf numFmtId="10" fontId="30" fillId="2" borderId="4" xfId="0" quotePrefix="1" applyNumberFormat="1" applyFont="1" applyFill="1" applyBorder="1" applyAlignment="1">
      <alignment horizontal="left"/>
    </xf>
    <xf numFmtId="0" fontId="28" fillId="2" borderId="4" xfId="0" applyFont="1" applyFill="1" applyBorder="1"/>
    <xf numFmtId="6" fontId="24" fillId="2" borderId="10" xfId="0" quotePrefix="1" applyNumberFormat="1" applyFont="1" applyFill="1" applyBorder="1" applyAlignment="1">
      <alignment horizontal="left"/>
    </xf>
    <xf numFmtId="6" fontId="24" fillId="2" borderId="11" xfId="0" applyNumberFormat="1" applyFont="1" applyFill="1" applyBorder="1"/>
    <xf numFmtId="0" fontId="11" fillId="2" borderId="3" xfId="0" applyFont="1" applyFill="1" applyBorder="1" applyAlignment="1">
      <alignment horizontal="center" vertical="center"/>
    </xf>
    <xf numFmtId="0" fontId="0" fillId="0" borderId="3" xfId="0" applyBorder="1" applyAlignment="1">
      <alignment horizontal="center" vertical="center"/>
    </xf>
    <xf numFmtId="0" fontId="22" fillId="0" borderId="0" xfId="0" applyFont="1" applyAlignment="1">
      <alignment horizontal="center" wrapText="1"/>
    </xf>
    <xf numFmtId="0" fontId="8" fillId="0" borderId="0" xfId="0" applyFont="1" applyAlignment="1">
      <alignment horizontal="center" wrapText="1"/>
    </xf>
    <xf numFmtId="0" fontId="22" fillId="0" borderId="0" xfId="0" applyFont="1" applyAlignment="1">
      <alignment wrapText="1"/>
    </xf>
    <xf numFmtId="0" fontId="0" fillId="0" borderId="0" xfId="0" applyAlignment="1">
      <alignment wrapText="1"/>
    </xf>
    <xf numFmtId="165" fontId="22" fillId="0" borderId="0" xfId="0" applyNumberFormat="1" applyFont="1" applyAlignment="1">
      <alignment wrapText="1"/>
    </xf>
    <xf numFmtId="165" fontId="0" fillId="0" borderId="0" xfId="0" applyNumberFormat="1" applyAlignment="1">
      <alignment wrapText="1"/>
    </xf>
  </cellXfs>
  <cellStyles count="13">
    <cellStyle name="Comma" xfId="1" builtinId="3"/>
    <cellStyle name="Currency" xfId="2" builtinId="4"/>
    <cellStyle name="Header" xfId="3" xr:uid="{00000000-0005-0000-0000-000002000000}"/>
    <cellStyle name="Headers" xfId="4" xr:uid="{00000000-0005-0000-0000-000003000000}"/>
    <cellStyle name="Headers &amp; Right Line" xfId="5" xr:uid="{00000000-0005-0000-0000-000004000000}"/>
    <cellStyle name="Headers &amp; Underlines" xfId="6" xr:uid="{00000000-0005-0000-0000-000005000000}"/>
    <cellStyle name="Headers Ctr Underline" xfId="7" xr:uid="{00000000-0005-0000-0000-000006000000}"/>
    <cellStyle name="Milliers [0]_Open&amp;Close" xfId="8" xr:uid="{00000000-0005-0000-0000-000007000000}"/>
    <cellStyle name="Milliers_Open&amp;Close" xfId="9" xr:uid="{00000000-0005-0000-0000-000008000000}"/>
    <cellStyle name="Monétaire [0]_Open&amp;Close" xfId="10" xr:uid="{00000000-0005-0000-0000-000009000000}"/>
    <cellStyle name="Monétaire_Open&amp;Close" xfId="11" xr:uid="{00000000-0005-0000-0000-00000A000000}"/>
    <cellStyle name="Normal" xfId="0" builtinId="0"/>
    <cellStyle name="Percent" xfId="12" builtinId="5"/>
  </cellStyles>
  <dxfs count="4">
    <dxf>
      <font>
        <condense val="0"/>
        <extend val="0"/>
        <color indexed="9"/>
      </font>
    </dxf>
    <dxf>
      <font>
        <condense val="0"/>
        <extend val="0"/>
        <color indexed="22"/>
      </font>
    </dxf>
    <dxf>
      <font>
        <condense val="0"/>
        <extend val="0"/>
        <color indexed="22"/>
      </font>
    </dxf>
    <dxf>
      <font>
        <condense val="0"/>
        <extend val="0"/>
        <color indexed="9"/>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45720</xdr:colOff>
      <xdr:row>0</xdr:row>
      <xdr:rowOff>38100</xdr:rowOff>
    </xdr:from>
    <xdr:to>
      <xdr:col>12</xdr:col>
      <xdr:colOff>518160</xdr:colOff>
      <xdr:row>27</xdr:row>
      <xdr:rowOff>106680</xdr:rowOff>
    </xdr:to>
    <xdr:sp macro="" textlink="">
      <xdr:nvSpPr>
        <xdr:cNvPr id="3073" name="Text Box 1">
          <a:extLst>
            <a:ext uri="{FF2B5EF4-FFF2-40B4-BE49-F238E27FC236}">
              <a16:creationId xmlns:a16="http://schemas.microsoft.com/office/drawing/2014/main" id="{00000000-0008-0000-0100-0000010C0000}"/>
            </a:ext>
          </a:extLst>
        </xdr:cNvPr>
        <xdr:cNvSpPr txBox="1">
          <a:spLocks noChangeArrowheads="1"/>
        </xdr:cNvSpPr>
      </xdr:nvSpPr>
      <xdr:spPr bwMode="auto">
        <a:xfrm>
          <a:off x="45720" y="38100"/>
          <a:ext cx="7787640" cy="459486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US" sz="900" b="1" i="0" u="none" strike="noStrike" baseline="0">
              <a:solidFill>
                <a:srgbClr val="000000"/>
              </a:solidFill>
              <a:latin typeface="Arial"/>
              <a:cs typeface="Arial"/>
            </a:rPr>
            <a:t>Prepayment.</a:t>
          </a:r>
          <a:r>
            <a:rPr lang="en-US" sz="900" b="0" i="0" u="none" strike="noStrike" baseline="0">
              <a:solidFill>
                <a:srgbClr val="000000"/>
              </a:solidFill>
              <a:latin typeface="Arial"/>
              <a:cs typeface="Arial"/>
            </a:rPr>
            <a:t>  The Loan is prepayable in whole or in part (in minimum prepayments of $100,000) on any Banking Day, so long as the Borrower gives CenterState Bank written notice of the date and amount of the prepayment at least one day prior to the date of prepayment.  Notice to prepay may not be rescinded once given by Borrower.  With each prepayment of the Loan, the Bank will calculate the Prepayment Amount described below.</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Prepayment Amount. </a:t>
          </a:r>
          <a:r>
            <a:rPr lang="en-US" sz="900" b="0" i="0" u="none" strike="noStrike" baseline="0">
              <a:solidFill>
                <a:srgbClr val="000000"/>
              </a:solidFill>
              <a:latin typeface="Arial"/>
              <a:cs typeface="Arial"/>
            </a:rPr>
            <a:t> If the Borrower elects to prepay the Loan, or if the Loan becomes due and payable at any time prior to the maturity date by acceleration or otherwise, CenterState Bank will calculate a Termination Payment as follows:</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(i) Determine the amount of interest which would have accrued for each payment period on the amount prepaid at the Initial Swap Rate (as defined below) had such amount remained outstanding until the maturity of the hedge.</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(ii) Subtract from each periodic amount determined in clause (i) above the amount of interest which would have accrued at the Prepayment Swap Rate (defined below) on the amount prepaid had such amount remained outstanding until the maturity of the hedge.</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(iii) For each periodic difference obtained in clause (ii) above, discount that difference by the Prepayment Swap Rate, and compute the sum of all those periodic discounted amounts.</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(iv) If the resulting amount is greater than zero the Borrower must pay such amount to SouthState Bank on the prepayment date, and if the resulting amount is less than zero the CenterState Bank must pay such absolute amount to the Borrower.</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“Initial Swap Rate”</a:t>
          </a:r>
          <a:r>
            <a:rPr lang="en-US" sz="900" b="0" i="0" u="none" strike="noStrike" baseline="0">
              <a:solidFill>
                <a:srgbClr val="000000"/>
              </a:solidFill>
              <a:latin typeface="Arial"/>
              <a:cs typeface="Arial"/>
            </a:rPr>
            <a:t> means a fixed rate of interest quoted to the Borrower by SouthState Bank for the Loan on the funding date based upon the original Loan amount and amortization.  </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“Prepayment Swap Rate”</a:t>
          </a:r>
          <a:r>
            <a:rPr lang="en-US" sz="900" b="0" i="0" u="none" strike="noStrike" baseline="0">
              <a:solidFill>
                <a:srgbClr val="000000"/>
              </a:solidFill>
              <a:latin typeface="Arial"/>
              <a:cs typeface="Arial"/>
            </a:rPr>
            <a:t> means a fixed rate of interest quoted to the Borrower by SouthState Bank based on prevailing interest rates in effect on the prepayment date based upon the prepayment amount and the remaining term and amortization rate of the notional amount of the Loan.   This rate is based on the rate of interest applicable in the market based for the period remaining from the prepayment date to the maturity date of the hedge.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P\FP%20Trading\Models\Ficad%20Model\Market%2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P\FP%20Trading\Models\MarketBase\MKTBaseJA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ero Curve"/>
      <sheetName val="yldcrvl"/>
      <sheetName val="futures"/>
      <sheetName val="Zero Curve - Live"/>
      <sheetName val="mdidata"/>
      <sheetName val="CurveHedgePoints"/>
      <sheetName val="ATMCapFloorVol"/>
      <sheetName val="base_vol"/>
      <sheetName val="CapVol"/>
      <sheetName val="FloorVol"/>
      <sheetName val="SwaptionVol"/>
      <sheetName val="swo_vol"/>
      <sheetName val="SpreadLocks"/>
      <sheetName val="Graph"/>
      <sheetName val="Holidays"/>
      <sheetName val="FutCvxAdj"/>
      <sheetName val="Market Data"/>
      <sheetName val="Sheet1"/>
    </sheetNames>
    <sheetDataSet>
      <sheetData sheetId="0" refreshError="1">
        <row r="6">
          <cell r="Y6">
            <v>7</v>
          </cell>
        </row>
        <row r="256">
          <cell r="A256" t="str">
            <v>Shift (bps)</v>
          </cell>
        </row>
        <row r="257">
          <cell r="A257" t="str">
            <v>Grid dates</v>
          </cell>
        </row>
        <row r="258">
          <cell r="A258">
            <v>37760</v>
          </cell>
        </row>
        <row r="259">
          <cell r="A259">
            <v>37761</v>
          </cell>
        </row>
        <row r="260">
          <cell r="A260">
            <v>37762</v>
          </cell>
        </row>
        <row r="261">
          <cell r="A261">
            <v>37769</v>
          </cell>
        </row>
        <row r="262">
          <cell r="A262">
            <v>37776</v>
          </cell>
        </row>
        <row r="263">
          <cell r="A263">
            <v>37795</v>
          </cell>
        </row>
        <row r="264">
          <cell r="A264">
            <v>37823</v>
          </cell>
        </row>
        <row r="265">
          <cell r="A265">
            <v>37854</v>
          </cell>
        </row>
        <row r="266">
          <cell r="A266">
            <v>37880</v>
          </cell>
        </row>
        <row r="267">
          <cell r="A267">
            <v>37971</v>
          </cell>
        </row>
        <row r="268">
          <cell r="A268">
            <v>38062</v>
          </cell>
        </row>
        <row r="269">
          <cell r="A269">
            <v>38153</v>
          </cell>
        </row>
        <row r="270">
          <cell r="A270">
            <v>38244</v>
          </cell>
        </row>
        <row r="271">
          <cell r="A271">
            <v>38335</v>
          </cell>
        </row>
        <row r="272">
          <cell r="A272">
            <v>38426</v>
          </cell>
        </row>
        <row r="273">
          <cell r="A273">
            <v>38517</v>
          </cell>
        </row>
        <row r="274">
          <cell r="A274">
            <v>38608</v>
          </cell>
        </row>
        <row r="275">
          <cell r="A275">
            <v>38706</v>
          </cell>
        </row>
        <row r="276">
          <cell r="A276">
            <v>38797</v>
          </cell>
        </row>
        <row r="277">
          <cell r="A277">
            <v>38881</v>
          </cell>
        </row>
        <row r="278">
          <cell r="A278">
            <v>38979</v>
          </cell>
        </row>
        <row r="279">
          <cell r="A279">
            <v>39070</v>
          </cell>
        </row>
        <row r="280">
          <cell r="A280">
            <v>39161</v>
          </cell>
        </row>
        <row r="281">
          <cell r="A281">
            <v>39252</v>
          </cell>
        </row>
        <row r="282">
          <cell r="A282">
            <v>39407</v>
          </cell>
        </row>
        <row r="283">
          <cell r="A283">
            <v>39589</v>
          </cell>
        </row>
        <row r="284">
          <cell r="A284">
            <v>39773</v>
          </cell>
        </row>
        <row r="285">
          <cell r="A285">
            <v>39954</v>
          </cell>
        </row>
        <row r="286">
          <cell r="A286">
            <v>40138</v>
          </cell>
        </row>
        <row r="287">
          <cell r="A287">
            <v>40319</v>
          </cell>
        </row>
        <row r="288">
          <cell r="A288">
            <v>40503</v>
          </cell>
        </row>
        <row r="289">
          <cell r="A289">
            <v>40684</v>
          </cell>
        </row>
        <row r="290">
          <cell r="A290">
            <v>40868</v>
          </cell>
        </row>
        <row r="291">
          <cell r="A291">
            <v>41050</v>
          </cell>
        </row>
        <row r="292">
          <cell r="A292">
            <v>41234</v>
          </cell>
        </row>
        <row r="293">
          <cell r="A293">
            <v>41415</v>
          </cell>
        </row>
        <row r="294">
          <cell r="A294">
            <v>41599</v>
          </cell>
        </row>
        <row r="295">
          <cell r="A295">
            <v>41780</v>
          </cell>
        </row>
        <row r="296">
          <cell r="A296">
            <v>41964</v>
          </cell>
        </row>
        <row r="297">
          <cell r="A297">
            <v>42145</v>
          </cell>
        </row>
        <row r="298">
          <cell r="A298">
            <v>42329</v>
          </cell>
        </row>
        <row r="299">
          <cell r="A299">
            <v>42511</v>
          </cell>
        </row>
        <row r="300">
          <cell r="A300">
            <v>42695</v>
          </cell>
        </row>
        <row r="301">
          <cell r="A301">
            <v>42876</v>
          </cell>
        </row>
        <row r="302">
          <cell r="A302">
            <v>43060</v>
          </cell>
        </row>
        <row r="303">
          <cell r="A303">
            <v>43241</v>
          </cell>
        </row>
        <row r="304">
          <cell r="A304">
            <v>43425</v>
          </cell>
        </row>
        <row r="305">
          <cell r="A305">
            <v>43606</v>
          </cell>
        </row>
        <row r="306">
          <cell r="A306">
            <v>43790</v>
          </cell>
        </row>
        <row r="307">
          <cell r="A307">
            <v>43972</v>
          </cell>
        </row>
        <row r="308">
          <cell r="A308">
            <v>44156</v>
          </cell>
        </row>
        <row r="309">
          <cell r="A309">
            <v>44337</v>
          </cell>
        </row>
        <row r="310">
          <cell r="A310">
            <v>44521</v>
          </cell>
        </row>
        <row r="311">
          <cell r="A311">
            <v>44702</v>
          </cell>
        </row>
        <row r="312">
          <cell r="A312">
            <v>44886</v>
          </cell>
        </row>
        <row r="313">
          <cell r="A313">
            <v>45067</v>
          </cell>
        </row>
        <row r="314">
          <cell r="A314">
            <v>45251</v>
          </cell>
        </row>
        <row r="315">
          <cell r="A315">
            <v>45433</v>
          </cell>
        </row>
        <row r="316">
          <cell r="A316">
            <v>45617</v>
          </cell>
        </row>
        <row r="317">
          <cell r="A317">
            <v>45798</v>
          </cell>
        </row>
        <row r="318">
          <cell r="A318">
            <v>45982</v>
          </cell>
        </row>
        <row r="319">
          <cell r="A319">
            <v>46163</v>
          </cell>
        </row>
        <row r="320">
          <cell r="A320">
            <v>46347</v>
          </cell>
        </row>
        <row r="321">
          <cell r="A321">
            <v>46528</v>
          </cell>
        </row>
        <row r="322">
          <cell r="A322">
            <v>46712</v>
          </cell>
        </row>
        <row r="323">
          <cell r="A323">
            <v>46894</v>
          </cell>
        </row>
        <row r="324">
          <cell r="A324">
            <v>47078</v>
          </cell>
        </row>
        <row r="325">
          <cell r="A325">
            <v>47259</v>
          </cell>
        </row>
        <row r="326">
          <cell r="A326">
            <v>47443</v>
          </cell>
        </row>
        <row r="327">
          <cell r="A327">
            <v>47624</v>
          </cell>
        </row>
        <row r="328">
          <cell r="A328">
            <v>47808</v>
          </cell>
        </row>
        <row r="329">
          <cell r="A329">
            <v>47989</v>
          </cell>
        </row>
        <row r="330">
          <cell r="A330">
            <v>48173</v>
          </cell>
        </row>
        <row r="331">
          <cell r="A331">
            <v>48355</v>
          </cell>
        </row>
        <row r="332">
          <cell r="A332">
            <v>48539</v>
          </cell>
        </row>
        <row r="333">
          <cell r="A333">
            <v>48720</v>
          </cell>
        </row>
        <row r="334">
          <cell r="A334">
            <v>48904</v>
          </cell>
        </row>
        <row r="335">
          <cell r="A335">
            <v>49085</v>
          </cell>
        </row>
        <row r="336">
          <cell r="A336">
            <v>49269</v>
          </cell>
        </row>
        <row r="337">
          <cell r="A337">
            <v>49450</v>
          </cell>
        </row>
        <row r="338">
          <cell r="A338">
            <v>49634</v>
          </cell>
        </row>
        <row r="339">
          <cell r="A339">
            <v>49816</v>
          </cell>
        </row>
        <row r="340">
          <cell r="A340">
            <v>50000</v>
          </cell>
        </row>
        <row r="341">
          <cell r="A341">
            <v>50181</v>
          </cell>
        </row>
        <row r="342">
          <cell r="A342">
            <v>50365</v>
          </cell>
        </row>
        <row r="343">
          <cell r="A343">
            <v>50546</v>
          </cell>
        </row>
        <row r="344">
          <cell r="A344">
            <v>50730</v>
          </cell>
        </row>
        <row r="345">
          <cell r="A345">
            <v>50911</v>
          </cell>
        </row>
        <row r="346">
          <cell r="A346">
            <v>51095</v>
          </cell>
        </row>
        <row r="347">
          <cell r="A347">
            <v>51277</v>
          </cell>
        </row>
        <row r="348">
          <cell r="A348">
            <v>51461</v>
          </cell>
        </row>
        <row r="349">
          <cell r="A349">
            <v>51642</v>
          </cell>
        </row>
        <row r="350">
          <cell r="A350">
            <v>51826</v>
          </cell>
        </row>
        <row r="351">
          <cell r="A351">
            <v>52007</v>
          </cell>
        </row>
        <row r="352">
          <cell r="A352">
            <v>52191</v>
          </cell>
        </row>
        <row r="353">
          <cell r="A353">
            <v>52372</v>
          </cell>
        </row>
        <row r="354">
          <cell r="A354" t="e">
            <v>#N/A</v>
          </cell>
        </row>
        <row r="355">
          <cell r="A355" t="e">
            <v>#N/A</v>
          </cell>
        </row>
        <row r="356">
          <cell r="A356" t="e">
            <v>#N/A</v>
          </cell>
        </row>
        <row r="357">
          <cell r="A357" t="e">
            <v>#N/A</v>
          </cell>
        </row>
        <row r="358">
          <cell r="A358" t="e">
            <v>#N/A</v>
          </cell>
        </row>
        <row r="359">
          <cell r="A359" t="e">
            <v>#N/A</v>
          </cell>
        </row>
        <row r="360">
          <cell r="A360" t="e">
            <v>#N/A</v>
          </cell>
        </row>
        <row r="361">
          <cell r="A361" t="e">
            <v>#N/A</v>
          </cell>
        </row>
        <row r="362">
          <cell r="A362" t="e">
            <v>#N/A</v>
          </cell>
        </row>
        <row r="363">
          <cell r="A363" t="e">
            <v>#N/A</v>
          </cell>
        </row>
        <row r="364">
          <cell r="A364" t="e">
            <v>#N/A</v>
          </cell>
        </row>
        <row r="365">
          <cell r="A365" t="e">
            <v>#N/A</v>
          </cell>
        </row>
        <row r="366">
          <cell r="A366" t="e">
            <v>#N/A</v>
          </cell>
        </row>
        <row r="367">
          <cell r="A367" t="e">
            <v>#N/A</v>
          </cell>
        </row>
        <row r="368">
          <cell r="A368" t="e">
            <v>#N/A</v>
          </cell>
        </row>
        <row r="369">
          <cell r="A369" t="e">
            <v>#N/A</v>
          </cell>
        </row>
        <row r="370">
          <cell r="A370" t="e">
            <v>#N/A</v>
          </cell>
        </row>
        <row r="371">
          <cell r="A371" t="e">
            <v>#N/A</v>
          </cell>
        </row>
        <row r="372">
          <cell r="A372" t="e">
            <v>#N/A</v>
          </cell>
        </row>
        <row r="373">
          <cell r="A373" t="e">
            <v>#N/A</v>
          </cell>
        </row>
        <row r="374">
          <cell r="A374" t="e">
            <v>#N/A</v>
          </cell>
        </row>
        <row r="375">
          <cell r="A375" t="e">
            <v>#N/A</v>
          </cell>
        </row>
        <row r="376">
          <cell r="A376" t="e">
            <v>#N/A</v>
          </cell>
        </row>
        <row r="377">
          <cell r="A377" t="e">
            <v>#N/A</v>
          </cell>
        </row>
        <row r="378">
          <cell r="A378" t="e">
            <v>#N/A</v>
          </cell>
        </row>
        <row r="379">
          <cell r="A379" t="e">
            <v>#N/A</v>
          </cell>
        </row>
        <row r="380">
          <cell r="A380" t="e">
            <v>#N/A</v>
          </cell>
        </row>
        <row r="381">
          <cell r="A381" t="e">
            <v>#N/A</v>
          </cell>
        </row>
        <row r="382">
          <cell r="A382" t="e">
            <v>#N/A</v>
          </cell>
        </row>
        <row r="383">
          <cell r="A383" t="e">
            <v>#N/A</v>
          </cell>
        </row>
        <row r="384">
          <cell r="A384" t="e">
            <v>#N/A</v>
          </cell>
        </row>
        <row r="385">
          <cell r="A385" t="e">
            <v>#N/A</v>
          </cell>
        </row>
        <row r="386">
          <cell r="A386" t="e">
            <v>#N/A</v>
          </cell>
        </row>
        <row r="387">
          <cell r="A387" t="e">
            <v>#N/A</v>
          </cell>
        </row>
        <row r="388">
          <cell r="A388" t="e">
            <v>#N/A</v>
          </cell>
        </row>
        <row r="389">
          <cell r="A389" t="e">
            <v>#N/A</v>
          </cell>
        </row>
        <row r="390">
          <cell r="A390" t="e">
            <v>#N/A</v>
          </cell>
        </row>
        <row r="391">
          <cell r="A391" t="e">
            <v>#N/A</v>
          </cell>
        </row>
        <row r="392">
          <cell r="A392" t="e">
            <v>#N/A</v>
          </cell>
        </row>
      </sheetData>
      <sheetData sheetId="1"/>
      <sheetData sheetId="2"/>
      <sheetData sheetId="3" refreshError="1">
        <row r="115">
          <cell r="A115" t="str">
            <v>Grid dates</v>
          </cell>
        </row>
        <row r="116">
          <cell r="A116">
            <v>37760</v>
          </cell>
        </row>
        <row r="117">
          <cell r="A117">
            <v>37761</v>
          </cell>
        </row>
        <row r="118">
          <cell r="A118">
            <v>37762</v>
          </cell>
        </row>
        <row r="119">
          <cell r="A119">
            <v>37769</v>
          </cell>
        </row>
        <row r="120">
          <cell r="A120">
            <v>37776</v>
          </cell>
        </row>
        <row r="121">
          <cell r="A121">
            <v>37795</v>
          </cell>
        </row>
        <row r="122">
          <cell r="A122">
            <v>37823</v>
          </cell>
        </row>
        <row r="123">
          <cell r="A123">
            <v>37854</v>
          </cell>
        </row>
        <row r="124">
          <cell r="A124">
            <v>37880</v>
          </cell>
        </row>
        <row r="125">
          <cell r="A125">
            <v>37971</v>
          </cell>
        </row>
        <row r="126">
          <cell r="A126">
            <v>38062</v>
          </cell>
        </row>
        <row r="127">
          <cell r="A127">
            <v>38153</v>
          </cell>
        </row>
        <row r="128">
          <cell r="A128">
            <v>38244</v>
          </cell>
        </row>
        <row r="129">
          <cell r="A129">
            <v>38335</v>
          </cell>
        </row>
        <row r="130">
          <cell r="A130">
            <v>38426</v>
          </cell>
        </row>
        <row r="131">
          <cell r="A131">
            <v>38517</v>
          </cell>
        </row>
        <row r="132">
          <cell r="A132">
            <v>38608</v>
          </cell>
        </row>
        <row r="133">
          <cell r="A133">
            <v>38706</v>
          </cell>
        </row>
        <row r="134">
          <cell r="A134">
            <v>38797</v>
          </cell>
        </row>
        <row r="135">
          <cell r="A135">
            <v>38881</v>
          </cell>
        </row>
        <row r="136">
          <cell r="A136">
            <v>38979</v>
          </cell>
        </row>
        <row r="137">
          <cell r="A137">
            <v>39070</v>
          </cell>
        </row>
        <row r="138">
          <cell r="A138">
            <v>39161</v>
          </cell>
        </row>
        <row r="139">
          <cell r="A139">
            <v>39252</v>
          </cell>
        </row>
        <row r="140">
          <cell r="A140">
            <v>39407</v>
          </cell>
        </row>
        <row r="141">
          <cell r="A141">
            <v>39589</v>
          </cell>
        </row>
        <row r="142">
          <cell r="A142">
            <v>39773</v>
          </cell>
        </row>
        <row r="143">
          <cell r="A143">
            <v>39954</v>
          </cell>
        </row>
        <row r="144">
          <cell r="A144">
            <v>40138</v>
          </cell>
        </row>
        <row r="145">
          <cell r="A145">
            <v>40319</v>
          </cell>
        </row>
        <row r="146">
          <cell r="A146">
            <v>40503</v>
          </cell>
        </row>
        <row r="147">
          <cell r="A147">
            <v>40684</v>
          </cell>
        </row>
        <row r="148">
          <cell r="A148">
            <v>40868</v>
          </cell>
        </row>
        <row r="149">
          <cell r="A149">
            <v>41050</v>
          </cell>
        </row>
        <row r="150">
          <cell r="A150">
            <v>41234</v>
          </cell>
        </row>
        <row r="151">
          <cell r="A151">
            <v>41415</v>
          </cell>
        </row>
        <row r="152">
          <cell r="A152">
            <v>41599</v>
          </cell>
        </row>
        <row r="153">
          <cell r="A153">
            <v>41780</v>
          </cell>
        </row>
        <row r="154">
          <cell r="A154">
            <v>41964</v>
          </cell>
        </row>
        <row r="155">
          <cell r="A155">
            <v>42145</v>
          </cell>
        </row>
        <row r="156">
          <cell r="A156">
            <v>42329</v>
          </cell>
        </row>
        <row r="157">
          <cell r="A157">
            <v>42511</v>
          </cell>
        </row>
        <row r="158">
          <cell r="A158">
            <v>42695</v>
          </cell>
        </row>
        <row r="159">
          <cell r="A159">
            <v>42876</v>
          </cell>
        </row>
        <row r="160">
          <cell r="A160">
            <v>43060</v>
          </cell>
        </row>
        <row r="161">
          <cell r="A161">
            <v>43241</v>
          </cell>
        </row>
        <row r="162">
          <cell r="A162">
            <v>43425</v>
          </cell>
        </row>
        <row r="163">
          <cell r="A163">
            <v>43606</v>
          </cell>
        </row>
        <row r="164">
          <cell r="A164">
            <v>43790</v>
          </cell>
        </row>
        <row r="165">
          <cell r="A165">
            <v>43972</v>
          </cell>
        </row>
        <row r="166">
          <cell r="A166">
            <v>44156</v>
          </cell>
        </row>
        <row r="167">
          <cell r="A167">
            <v>44337</v>
          </cell>
        </row>
        <row r="168">
          <cell r="A168">
            <v>44521</v>
          </cell>
        </row>
        <row r="169">
          <cell r="A169">
            <v>44702</v>
          </cell>
        </row>
        <row r="170">
          <cell r="A170">
            <v>44886</v>
          </cell>
        </row>
        <row r="171">
          <cell r="A171">
            <v>45067</v>
          </cell>
        </row>
        <row r="172">
          <cell r="A172">
            <v>45251</v>
          </cell>
        </row>
        <row r="173">
          <cell r="A173">
            <v>45433</v>
          </cell>
        </row>
        <row r="174">
          <cell r="A174">
            <v>45617</v>
          </cell>
        </row>
        <row r="175">
          <cell r="A175">
            <v>45798</v>
          </cell>
        </row>
        <row r="176">
          <cell r="A176">
            <v>45982</v>
          </cell>
        </row>
        <row r="177">
          <cell r="A177">
            <v>46163</v>
          </cell>
        </row>
        <row r="178">
          <cell r="A178">
            <v>46347</v>
          </cell>
        </row>
        <row r="179">
          <cell r="A179">
            <v>46528</v>
          </cell>
        </row>
        <row r="180">
          <cell r="A180">
            <v>46712</v>
          </cell>
        </row>
        <row r="181">
          <cell r="A181">
            <v>46894</v>
          </cell>
        </row>
        <row r="182">
          <cell r="A182">
            <v>47078</v>
          </cell>
        </row>
        <row r="183">
          <cell r="A183">
            <v>47259</v>
          </cell>
        </row>
        <row r="184">
          <cell r="A184">
            <v>47443</v>
          </cell>
        </row>
        <row r="185">
          <cell r="A185">
            <v>47624</v>
          </cell>
        </row>
        <row r="186">
          <cell r="A186">
            <v>47808</v>
          </cell>
        </row>
        <row r="187">
          <cell r="A187">
            <v>47989</v>
          </cell>
        </row>
        <row r="188">
          <cell r="A188">
            <v>48173</v>
          </cell>
        </row>
        <row r="189">
          <cell r="A189">
            <v>48355</v>
          </cell>
        </row>
        <row r="190">
          <cell r="A190">
            <v>48539</v>
          </cell>
        </row>
        <row r="191">
          <cell r="A191">
            <v>48720</v>
          </cell>
        </row>
        <row r="192">
          <cell r="A192">
            <v>48904</v>
          </cell>
        </row>
        <row r="193">
          <cell r="A193">
            <v>49085</v>
          </cell>
        </row>
        <row r="194">
          <cell r="A194">
            <v>49269</v>
          </cell>
        </row>
        <row r="195">
          <cell r="A195">
            <v>49450</v>
          </cell>
        </row>
        <row r="196">
          <cell r="A196">
            <v>49634</v>
          </cell>
        </row>
        <row r="197">
          <cell r="A197">
            <v>49816</v>
          </cell>
        </row>
        <row r="198">
          <cell r="A198">
            <v>50000</v>
          </cell>
        </row>
        <row r="199">
          <cell r="A199">
            <v>50181</v>
          </cell>
        </row>
        <row r="200">
          <cell r="A200">
            <v>50365</v>
          </cell>
        </row>
        <row r="201">
          <cell r="A201">
            <v>50546</v>
          </cell>
        </row>
      </sheetData>
      <sheetData sheetId="4"/>
      <sheetData sheetId="5"/>
      <sheetData sheetId="6"/>
      <sheetData sheetId="7"/>
      <sheetData sheetId="8" refreshError="1">
        <row r="1">
          <cell r="A1" t="str">
            <v>CAP</v>
          </cell>
          <cell r="B1">
            <v>3</v>
          </cell>
          <cell r="C1">
            <v>4</v>
          </cell>
          <cell r="D1">
            <v>5</v>
          </cell>
          <cell r="E1">
            <v>6</v>
          </cell>
          <cell r="F1">
            <v>7</v>
          </cell>
          <cell r="G1">
            <v>8</v>
          </cell>
          <cell r="H1">
            <v>9</v>
          </cell>
        </row>
        <row r="2">
          <cell r="A2">
            <v>1</v>
          </cell>
          <cell r="B2">
            <v>0.40250000000000002</v>
          </cell>
          <cell r="C2">
            <v>0.39750000000000002</v>
          </cell>
          <cell r="D2">
            <v>0.39250000000000002</v>
          </cell>
          <cell r="E2">
            <v>0.39250000000000002</v>
          </cell>
          <cell r="F2">
            <v>0.39500000000000002</v>
          </cell>
          <cell r="G2">
            <v>0.4</v>
          </cell>
          <cell r="H2">
            <v>0.41</v>
          </cell>
        </row>
        <row r="3">
          <cell r="A3">
            <v>2</v>
          </cell>
          <cell r="B3">
            <v>0.36499999999999999</v>
          </cell>
          <cell r="C3">
            <v>0.34250000000000003</v>
          </cell>
          <cell r="D3">
            <v>0.33700000000000002</v>
          </cell>
          <cell r="E3">
            <v>0.33150000000000002</v>
          </cell>
          <cell r="F3">
            <v>0.33</v>
          </cell>
          <cell r="G3">
            <v>0.33500000000000002</v>
          </cell>
          <cell r="H3">
            <v>0.35</v>
          </cell>
        </row>
        <row r="4">
          <cell r="A4">
            <v>3</v>
          </cell>
          <cell r="B4">
            <v>0.33500000000000002</v>
          </cell>
          <cell r="C4">
            <v>0.3125</v>
          </cell>
          <cell r="D4">
            <v>0.29749999999999999</v>
          </cell>
          <cell r="E4">
            <v>0.28999999999999998</v>
          </cell>
          <cell r="F4">
            <v>0.28749999999999998</v>
          </cell>
          <cell r="G4">
            <v>0.28999999999999998</v>
          </cell>
          <cell r="H4">
            <v>0.29499999999999998</v>
          </cell>
        </row>
        <row r="5">
          <cell r="A5">
            <v>4</v>
          </cell>
          <cell r="B5">
            <v>0.32800000000000001</v>
          </cell>
          <cell r="C5">
            <v>0.29799999999999999</v>
          </cell>
          <cell r="D5">
            <v>0.27700000000000002</v>
          </cell>
          <cell r="E5">
            <v>0.26300000000000001</v>
          </cell>
          <cell r="F5">
            <v>0.26050000000000001</v>
          </cell>
          <cell r="G5">
            <v>0.26300000000000001</v>
          </cell>
          <cell r="H5">
            <v>0.26800000000000002</v>
          </cell>
        </row>
        <row r="6">
          <cell r="A6">
            <v>5</v>
          </cell>
          <cell r="B6">
            <v>0.32500000000000001</v>
          </cell>
          <cell r="C6">
            <v>0.28749999999999998</v>
          </cell>
          <cell r="D6">
            <v>0.27300000000000002</v>
          </cell>
          <cell r="E6">
            <v>0.26</v>
          </cell>
          <cell r="F6">
            <v>0.255</v>
          </cell>
          <cell r="G6">
            <v>0.2525</v>
          </cell>
          <cell r="H6">
            <v>0.255</v>
          </cell>
        </row>
        <row r="7">
          <cell r="A7">
            <v>7</v>
          </cell>
          <cell r="B7">
            <v>0.31</v>
          </cell>
          <cell r="C7">
            <v>0.27250000000000002</v>
          </cell>
          <cell r="D7">
            <v>0.25750000000000001</v>
          </cell>
          <cell r="E7">
            <v>0.24249999999999999</v>
          </cell>
          <cell r="F7">
            <v>0.23749999999999999</v>
          </cell>
          <cell r="G7">
            <v>0.23499999999999999</v>
          </cell>
          <cell r="H7">
            <v>0.23849999999999999</v>
          </cell>
        </row>
        <row r="8">
          <cell r="A8">
            <v>10</v>
          </cell>
          <cell r="B8">
            <v>0.29699999999999999</v>
          </cell>
          <cell r="C8">
            <v>0.26200000000000001</v>
          </cell>
          <cell r="D8">
            <v>0.2445</v>
          </cell>
          <cell r="E8">
            <v>0.22950000000000001</v>
          </cell>
          <cell r="F8">
            <v>0.223</v>
          </cell>
          <cell r="G8">
            <v>0.2205</v>
          </cell>
          <cell r="H8">
            <v>0.2195</v>
          </cell>
        </row>
        <row r="20">
          <cell r="A20" t="str">
            <v>Caplet vol</v>
          </cell>
          <cell r="B20">
            <v>3</v>
          </cell>
          <cell r="C20">
            <v>4</v>
          </cell>
          <cell r="D20">
            <v>5</v>
          </cell>
          <cell r="E20">
            <v>6</v>
          </cell>
          <cell r="F20">
            <v>7</v>
          </cell>
          <cell r="G20">
            <v>8</v>
          </cell>
          <cell r="H20">
            <v>9</v>
          </cell>
        </row>
        <row r="21">
          <cell r="A21">
            <v>37428</v>
          </cell>
        </row>
        <row r="22">
          <cell r="A22">
            <v>37522</v>
          </cell>
        </row>
        <row r="23">
          <cell r="A23">
            <v>37613</v>
          </cell>
        </row>
        <row r="24">
          <cell r="A24">
            <v>37701</v>
          </cell>
        </row>
        <row r="25">
          <cell r="A25">
            <v>37795</v>
          </cell>
        </row>
        <row r="26">
          <cell r="A26">
            <v>37886</v>
          </cell>
        </row>
        <row r="27">
          <cell r="A27">
            <v>37977</v>
          </cell>
        </row>
        <row r="28">
          <cell r="A28">
            <v>38068</v>
          </cell>
        </row>
        <row r="29">
          <cell r="A29">
            <v>38159</v>
          </cell>
        </row>
        <row r="30">
          <cell r="A30">
            <v>38251</v>
          </cell>
        </row>
        <row r="31">
          <cell r="A31">
            <v>38342</v>
          </cell>
        </row>
        <row r="32">
          <cell r="A32">
            <v>38432</v>
          </cell>
        </row>
        <row r="33">
          <cell r="A33">
            <v>38524</v>
          </cell>
        </row>
        <row r="34">
          <cell r="A34">
            <v>38616</v>
          </cell>
        </row>
        <row r="35">
          <cell r="A35">
            <v>38707</v>
          </cell>
        </row>
        <row r="36">
          <cell r="A36">
            <v>38797</v>
          </cell>
        </row>
        <row r="37">
          <cell r="A37">
            <v>38889</v>
          </cell>
        </row>
        <row r="38">
          <cell r="A38">
            <v>38981</v>
          </cell>
        </row>
        <row r="39">
          <cell r="A39">
            <v>39072</v>
          </cell>
        </row>
        <row r="40">
          <cell r="A40">
            <v>39162</v>
          </cell>
        </row>
        <row r="41">
          <cell r="A41">
            <v>39254</v>
          </cell>
        </row>
        <row r="42">
          <cell r="A42">
            <v>39346</v>
          </cell>
        </row>
        <row r="43">
          <cell r="A43">
            <v>39437</v>
          </cell>
        </row>
        <row r="44">
          <cell r="A44">
            <v>39528</v>
          </cell>
        </row>
        <row r="45">
          <cell r="A45">
            <v>39622</v>
          </cell>
        </row>
        <row r="46">
          <cell r="A46">
            <v>39713</v>
          </cell>
        </row>
        <row r="47">
          <cell r="A47">
            <v>39804</v>
          </cell>
        </row>
        <row r="48">
          <cell r="A48">
            <v>39895</v>
          </cell>
        </row>
        <row r="49">
          <cell r="A49">
            <v>39986</v>
          </cell>
        </row>
        <row r="50">
          <cell r="A50">
            <v>40077</v>
          </cell>
        </row>
        <row r="51">
          <cell r="A51">
            <v>40168</v>
          </cell>
        </row>
        <row r="52">
          <cell r="A52">
            <v>40259</v>
          </cell>
        </row>
        <row r="53">
          <cell r="A53">
            <v>40350</v>
          </cell>
        </row>
        <row r="54">
          <cell r="A54">
            <v>40442</v>
          </cell>
        </row>
        <row r="55">
          <cell r="A55">
            <v>40533</v>
          </cell>
        </row>
        <row r="56">
          <cell r="A56">
            <v>40623</v>
          </cell>
        </row>
        <row r="57">
          <cell r="A57">
            <v>40715</v>
          </cell>
        </row>
        <row r="58">
          <cell r="A58">
            <v>40807</v>
          </cell>
        </row>
        <row r="59">
          <cell r="A59">
            <v>40898</v>
          </cell>
        </row>
        <row r="60">
          <cell r="A60">
            <v>40989</v>
          </cell>
        </row>
      </sheetData>
      <sheetData sheetId="9" refreshError="1">
        <row r="1">
          <cell r="A1" t="str">
            <v>FLOOR</v>
          </cell>
          <cell r="B1">
            <v>2</v>
          </cell>
          <cell r="C1">
            <v>2.5</v>
          </cell>
          <cell r="D1">
            <v>3</v>
          </cell>
          <cell r="E1">
            <v>3.5</v>
          </cell>
          <cell r="F1">
            <v>4</v>
          </cell>
          <cell r="G1">
            <v>4.5</v>
          </cell>
          <cell r="H1">
            <v>5</v>
          </cell>
          <cell r="I1">
            <v>5.5</v>
          </cell>
          <cell r="J1">
            <v>6</v>
          </cell>
          <cell r="K1">
            <v>6.5</v>
          </cell>
          <cell r="L1">
            <v>7</v>
          </cell>
        </row>
        <row r="2">
          <cell r="A2">
            <v>1</v>
          </cell>
          <cell r="B2">
            <v>0.42599999999999999</v>
          </cell>
          <cell r="C2">
            <v>0.41</v>
          </cell>
          <cell r="D2">
            <v>0.40250000000000002</v>
          </cell>
          <cell r="E2">
            <v>0.39750000000000002</v>
          </cell>
          <cell r="F2">
            <v>0.39500000000000002</v>
          </cell>
          <cell r="G2">
            <v>0.39500000000000002</v>
          </cell>
          <cell r="H2">
            <v>0.39500000000000002</v>
          </cell>
          <cell r="I2">
            <v>0.39500000000000002</v>
          </cell>
          <cell r="J2">
            <v>0.39500000000000002</v>
          </cell>
          <cell r="K2">
            <v>0.39500000000000002</v>
          </cell>
          <cell r="L2">
            <v>0.39500000000000002</v>
          </cell>
        </row>
        <row r="3">
          <cell r="A3">
            <v>2</v>
          </cell>
          <cell r="B3">
            <v>0.4</v>
          </cell>
          <cell r="C3">
            <v>0.38</v>
          </cell>
          <cell r="D3">
            <v>0.37</v>
          </cell>
          <cell r="E3">
            <v>0.35249999999999998</v>
          </cell>
          <cell r="F3">
            <v>0.34250000000000003</v>
          </cell>
          <cell r="G3">
            <v>0.33500000000000002</v>
          </cell>
          <cell r="H3">
            <v>0.33500000000000002</v>
          </cell>
          <cell r="I3">
            <v>0.33</v>
          </cell>
          <cell r="J3">
            <v>0.33</v>
          </cell>
          <cell r="K3">
            <v>0.33250000000000002</v>
          </cell>
          <cell r="L3">
            <v>0.33500000000000002</v>
          </cell>
        </row>
        <row r="4">
          <cell r="A4">
            <v>3</v>
          </cell>
          <cell r="B4">
            <v>0.38500000000000001</v>
          </cell>
          <cell r="C4">
            <v>0.36499999999999999</v>
          </cell>
          <cell r="D4">
            <v>0.34499999999999997</v>
          </cell>
          <cell r="E4">
            <v>0.33500000000000002</v>
          </cell>
          <cell r="F4">
            <v>0.315</v>
          </cell>
          <cell r="G4">
            <v>0.30399999999999999</v>
          </cell>
          <cell r="H4">
            <v>0.29699999999999999</v>
          </cell>
          <cell r="I4">
            <v>0.28749999999999998</v>
          </cell>
          <cell r="J4">
            <v>0.28499999999999998</v>
          </cell>
          <cell r="K4">
            <v>0.28499999999999998</v>
          </cell>
          <cell r="L4">
            <v>0.28749999999999998</v>
          </cell>
        </row>
        <row r="5">
          <cell r="A5">
            <v>4</v>
          </cell>
          <cell r="B5">
            <v>0.373</v>
          </cell>
          <cell r="C5">
            <v>0.35299999999999998</v>
          </cell>
          <cell r="D5">
            <v>0.33300000000000002</v>
          </cell>
          <cell r="E5">
            <v>0.313</v>
          </cell>
          <cell r="F5">
            <v>0.29299999999999998</v>
          </cell>
          <cell r="G5">
            <v>0.28799999999999998</v>
          </cell>
          <cell r="H5">
            <v>0.27700000000000002</v>
          </cell>
          <cell r="I5">
            <v>0.26800000000000002</v>
          </cell>
          <cell r="J5">
            <v>0.26300000000000001</v>
          </cell>
          <cell r="K5">
            <v>0.25800000000000001</v>
          </cell>
          <cell r="L5">
            <v>0.26300000000000001</v>
          </cell>
        </row>
        <row r="6">
          <cell r="A6">
            <v>5</v>
          </cell>
          <cell r="B6">
            <v>0.35</v>
          </cell>
          <cell r="C6">
            <v>0.33</v>
          </cell>
          <cell r="D6">
            <v>0.31</v>
          </cell>
          <cell r="E6">
            <v>0.29199999999999998</v>
          </cell>
          <cell r="F6">
            <v>0.27600000000000002</v>
          </cell>
          <cell r="G6">
            <v>0.27</v>
          </cell>
          <cell r="H6">
            <v>0.26400000000000001</v>
          </cell>
          <cell r="I6">
            <v>0.2535</v>
          </cell>
          <cell r="J6">
            <v>0.24</v>
          </cell>
          <cell r="K6">
            <v>0.23749999999999999</v>
          </cell>
          <cell r="L6">
            <v>0.23749999999999999</v>
          </cell>
        </row>
        <row r="7">
          <cell r="A7">
            <v>7</v>
          </cell>
          <cell r="B7">
            <v>0.32</v>
          </cell>
          <cell r="C7">
            <v>0.3075</v>
          </cell>
          <cell r="D7">
            <v>0.28749999999999998</v>
          </cell>
          <cell r="E7">
            <v>0.27250000000000002</v>
          </cell>
          <cell r="F7">
            <v>0.26500000000000001</v>
          </cell>
          <cell r="G7">
            <v>0.26</v>
          </cell>
          <cell r="H7">
            <v>0.2475</v>
          </cell>
          <cell r="I7">
            <v>0.24099999999999999</v>
          </cell>
          <cell r="J7">
            <v>0.23250000000000001</v>
          </cell>
          <cell r="K7">
            <v>0.23</v>
          </cell>
          <cell r="L7">
            <v>0.23</v>
          </cell>
        </row>
        <row r="8">
          <cell r="A8">
            <v>10</v>
          </cell>
          <cell r="B8">
            <v>0.29699999999999999</v>
          </cell>
          <cell r="C8">
            <v>0.28699999999999998</v>
          </cell>
          <cell r="D8">
            <v>0.27700000000000002</v>
          </cell>
          <cell r="E8">
            <v>0.25950000000000001</v>
          </cell>
          <cell r="F8">
            <v>0.252</v>
          </cell>
          <cell r="G8">
            <v>0.24199999999999999</v>
          </cell>
          <cell r="H8">
            <v>0.23699999999999999</v>
          </cell>
          <cell r="I8">
            <v>0.22750000000000001</v>
          </cell>
          <cell r="J8">
            <v>0.219</v>
          </cell>
          <cell r="K8">
            <v>0.214</v>
          </cell>
          <cell r="L8">
            <v>0.21</v>
          </cell>
        </row>
        <row r="20">
          <cell r="A20" t="str">
            <v>Floorlet Vol</v>
          </cell>
          <cell r="B20">
            <v>2</v>
          </cell>
          <cell r="C20">
            <v>2.5</v>
          </cell>
          <cell r="D20">
            <v>3</v>
          </cell>
          <cell r="E20">
            <v>3.5</v>
          </cell>
          <cell r="F20">
            <v>4</v>
          </cell>
          <cell r="G20">
            <v>4.5</v>
          </cell>
          <cell r="H20">
            <v>5</v>
          </cell>
          <cell r="I20">
            <v>5.5</v>
          </cell>
          <cell r="J20">
            <v>6</v>
          </cell>
          <cell r="K20">
            <v>6.5</v>
          </cell>
          <cell r="L20">
            <v>7</v>
          </cell>
        </row>
        <row r="21">
          <cell r="A21">
            <v>37428</v>
          </cell>
        </row>
        <row r="22">
          <cell r="A22">
            <v>37522</v>
          </cell>
        </row>
        <row r="23">
          <cell r="A23">
            <v>37613</v>
          </cell>
        </row>
        <row r="24">
          <cell r="A24">
            <v>37701</v>
          </cell>
        </row>
        <row r="25">
          <cell r="A25">
            <v>37795</v>
          </cell>
        </row>
        <row r="26">
          <cell r="A26">
            <v>37886</v>
          </cell>
        </row>
        <row r="27">
          <cell r="A27">
            <v>37977</v>
          </cell>
        </row>
        <row r="28">
          <cell r="A28">
            <v>38068</v>
          </cell>
        </row>
        <row r="29">
          <cell r="A29">
            <v>38159</v>
          </cell>
        </row>
        <row r="30">
          <cell r="A30">
            <v>38251</v>
          </cell>
        </row>
        <row r="31">
          <cell r="A31">
            <v>38342</v>
          </cell>
        </row>
        <row r="32">
          <cell r="A32">
            <v>38432</v>
          </cell>
        </row>
        <row r="33">
          <cell r="A33">
            <v>38524</v>
          </cell>
        </row>
        <row r="34">
          <cell r="A34">
            <v>38616</v>
          </cell>
        </row>
        <row r="35">
          <cell r="A35">
            <v>38707</v>
          </cell>
        </row>
        <row r="36">
          <cell r="A36">
            <v>38797</v>
          </cell>
        </row>
        <row r="37">
          <cell r="A37">
            <v>38889</v>
          </cell>
        </row>
        <row r="38">
          <cell r="A38">
            <v>38981</v>
          </cell>
        </row>
        <row r="39">
          <cell r="A39">
            <v>39072</v>
          </cell>
        </row>
        <row r="40">
          <cell r="A40">
            <v>39162</v>
          </cell>
        </row>
        <row r="41">
          <cell r="A41">
            <v>39254</v>
          </cell>
        </row>
        <row r="42">
          <cell r="A42">
            <v>39346</v>
          </cell>
        </row>
        <row r="43">
          <cell r="A43">
            <v>39437</v>
          </cell>
        </row>
        <row r="44">
          <cell r="A44">
            <v>39528</v>
          </cell>
        </row>
        <row r="45">
          <cell r="A45">
            <v>39622</v>
          </cell>
        </row>
        <row r="46">
          <cell r="A46">
            <v>39713</v>
          </cell>
        </row>
        <row r="47">
          <cell r="A47">
            <v>39804</v>
          </cell>
        </row>
        <row r="48">
          <cell r="A48">
            <v>39895</v>
          </cell>
        </row>
        <row r="49">
          <cell r="A49">
            <v>39986</v>
          </cell>
        </row>
        <row r="50">
          <cell r="A50">
            <v>40077</v>
          </cell>
        </row>
        <row r="51">
          <cell r="A51">
            <v>40168</v>
          </cell>
        </row>
        <row r="52">
          <cell r="A52">
            <v>40259</v>
          </cell>
        </row>
        <row r="53">
          <cell r="A53">
            <v>40350</v>
          </cell>
        </row>
        <row r="54">
          <cell r="A54">
            <v>40442</v>
          </cell>
        </row>
        <row r="55">
          <cell r="A55">
            <v>40533</v>
          </cell>
        </row>
        <row r="56">
          <cell r="A56">
            <v>40623</v>
          </cell>
        </row>
        <row r="57">
          <cell r="A57">
            <v>40715</v>
          </cell>
        </row>
        <row r="58">
          <cell r="A58">
            <v>40807</v>
          </cell>
        </row>
        <row r="59">
          <cell r="A59">
            <v>40898</v>
          </cell>
        </row>
        <row r="60">
          <cell r="A60">
            <v>40989</v>
          </cell>
        </row>
      </sheetData>
      <sheetData sheetId="10" refreshError="1">
        <row r="1">
          <cell r="A1" t="str">
            <v>SWAPTION</v>
          </cell>
          <cell r="B1">
            <v>1</v>
          </cell>
          <cell r="C1">
            <v>2</v>
          </cell>
          <cell r="D1">
            <v>3</v>
          </cell>
          <cell r="E1">
            <v>4</v>
          </cell>
          <cell r="F1">
            <v>5</v>
          </cell>
          <cell r="G1">
            <v>7</v>
          </cell>
          <cell r="H1">
            <v>10</v>
          </cell>
          <cell r="I1">
            <v>15</v>
          </cell>
          <cell r="J1">
            <v>20</v>
          </cell>
          <cell r="K1">
            <v>30</v>
          </cell>
        </row>
        <row r="2">
          <cell r="A2">
            <v>8.3333000000000004E-2</v>
          </cell>
          <cell r="B2">
            <v>0.47199999999999998</v>
          </cell>
        </row>
        <row r="3">
          <cell r="A3">
            <v>0.25</v>
          </cell>
          <cell r="B3">
            <v>0.47199999999999998</v>
          </cell>
        </row>
        <row r="4">
          <cell r="A4">
            <v>0.5</v>
          </cell>
          <cell r="B4">
            <v>0.47199999999999998</v>
          </cell>
        </row>
        <row r="5">
          <cell r="A5">
            <v>1</v>
          </cell>
          <cell r="B5">
            <v>0.44700000000000001</v>
          </cell>
        </row>
        <row r="6">
          <cell r="A6">
            <v>2</v>
          </cell>
          <cell r="B6">
            <v>0.372</v>
          </cell>
        </row>
        <row r="7">
          <cell r="A7">
            <v>3</v>
          </cell>
          <cell r="B7">
            <v>0.27700000000000002</v>
          </cell>
        </row>
        <row r="8">
          <cell r="A8">
            <v>4</v>
          </cell>
          <cell r="B8">
            <v>0.25</v>
          </cell>
        </row>
        <row r="9">
          <cell r="A9">
            <v>5</v>
          </cell>
          <cell r="B9">
            <v>0.23</v>
          </cell>
        </row>
        <row r="10">
          <cell r="A10">
            <v>7</v>
          </cell>
          <cell r="B10">
            <v>0.217</v>
          </cell>
        </row>
        <row r="11">
          <cell r="A11">
            <v>10</v>
          </cell>
          <cell r="B11">
            <v>0.192</v>
          </cell>
        </row>
        <row r="12">
          <cell r="B12">
            <v>0.16600000000000001</v>
          </cell>
        </row>
        <row r="13">
          <cell r="B13">
            <v>0.13600000000000001</v>
          </cell>
        </row>
        <row r="14">
          <cell r="B14">
            <v>0.124</v>
          </cell>
        </row>
      </sheetData>
      <sheetData sheetId="11"/>
      <sheetData sheetId="12"/>
      <sheetData sheetId="13" refreshError="1">
        <row r="41">
          <cell r="G41">
            <v>3</v>
          </cell>
          <cell r="H41">
            <v>1.3307109935766448E-2</v>
          </cell>
        </row>
        <row r="76">
          <cell r="G76">
            <v>348</v>
          </cell>
        </row>
      </sheetData>
      <sheetData sheetId="14"/>
      <sheetData sheetId="15"/>
      <sheetData sheetId="16" refreshError="1"/>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lVal"/>
      <sheetName val="capfloor vol"/>
      <sheetName val="swap rate summary"/>
      <sheetName val="Butterflies"/>
      <sheetName val="spread of spreads"/>
      <sheetName val="do not erase_edit"/>
      <sheetName val="lee1"/>
      <sheetName val="lee2"/>
      <sheetName val="lee3"/>
      <sheetName val="kent1"/>
      <sheetName val="kent2"/>
      <sheetName val="LCap (38)"/>
      <sheetName val="LPV1171 JP (19)"/>
      <sheetName val="LPV1171 JP (20)"/>
      <sheetName val="Swaption (13)"/>
      <sheetName val="Swaption (15)"/>
      <sheetName val="BinCap (10)"/>
      <sheetName val="LCap (37)"/>
      <sheetName val="LCapSteps (5)"/>
      <sheetName val="Mortgage"/>
      <sheetName val="zeros"/>
      <sheetName val="Holidays"/>
      <sheetName val="LCap (36)"/>
      <sheetName val="LPV1171 JP (21)"/>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4">
          <cell r="B4">
            <v>10</v>
          </cell>
        </row>
        <row r="5">
          <cell r="B5">
            <v>10</v>
          </cell>
        </row>
        <row r="6">
          <cell r="B6">
            <v>10</v>
          </cell>
        </row>
        <row r="7">
          <cell r="B7">
            <v>10</v>
          </cell>
        </row>
        <row r="8">
          <cell r="B8">
            <v>328</v>
          </cell>
        </row>
        <row r="9">
          <cell r="B9">
            <v>387</v>
          </cell>
        </row>
        <row r="10">
          <cell r="B10">
            <v>603</v>
          </cell>
        </row>
        <row r="16">
          <cell r="A16">
            <v>34701</v>
          </cell>
          <cell r="B16">
            <v>34701</v>
          </cell>
          <cell r="C16">
            <v>34701</v>
          </cell>
          <cell r="D16">
            <v>34701</v>
          </cell>
          <cell r="E16">
            <v>35431</v>
          </cell>
          <cell r="G16">
            <v>35431</v>
          </cell>
          <cell r="H16">
            <v>35431</v>
          </cell>
        </row>
      </sheetData>
      <sheetData sheetId="22" refreshError="1"/>
      <sheetData sheetId="23" refreshError="1"/>
      <sheetData sheetId="24"/>
    </sheetDataSet>
  </externalBook>
</externalLink>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414"/>
  <sheetViews>
    <sheetView tabSelected="1" zoomScale="102" zoomScaleNormal="102" workbookViewId="0">
      <selection activeCell="G3" sqref="G3"/>
    </sheetView>
  </sheetViews>
  <sheetFormatPr defaultColWidth="0" defaultRowHeight="12.75"/>
  <cols>
    <col min="1" max="1" width="8.140625" customWidth="1"/>
    <col min="2" max="2" width="12" customWidth="1"/>
    <col min="3" max="4" width="14" customWidth="1"/>
    <col min="5" max="5" width="13.42578125" customWidth="1"/>
    <col min="6" max="6" width="15.85546875" customWidth="1"/>
    <col min="7" max="7" width="12.42578125" customWidth="1"/>
    <col min="8" max="8" width="12" customWidth="1"/>
    <col min="9" max="10" width="16.28515625" customWidth="1"/>
    <col min="11" max="11" width="6.140625" customWidth="1"/>
    <col min="12" max="12" width="13.28515625" customWidth="1"/>
    <col min="13" max="13" width="4.42578125" customWidth="1"/>
    <col min="14" max="14" width="13.5703125" hidden="1" customWidth="1"/>
    <col min="15" max="15" width="14" hidden="1" customWidth="1"/>
    <col min="16" max="16" width="12" hidden="1" customWidth="1"/>
  </cols>
  <sheetData>
    <row r="1" spans="1:15" s="3" customFormat="1" ht="6.6" customHeight="1" thickBot="1"/>
    <row r="2" spans="1:15" ht="27.6" customHeight="1" thickBot="1">
      <c r="A2" s="81" t="s">
        <v>37</v>
      </c>
      <c r="B2" s="3"/>
      <c r="C2" s="3"/>
      <c r="D2" s="3"/>
      <c r="E2" s="3"/>
      <c r="F2" s="100" t="s">
        <v>36</v>
      </c>
      <c r="G2" s="92">
        <v>2.5000000000000001E-3</v>
      </c>
      <c r="H2" s="3"/>
      <c r="I2" s="3"/>
      <c r="J2" s="3"/>
      <c r="K2" s="3"/>
      <c r="L2" s="3"/>
    </row>
    <row r="3" spans="1:15" ht="12" customHeight="1">
      <c r="A3" s="88"/>
      <c r="B3" s="88"/>
      <c r="C3" s="15"/>
      <c r="D3" s="3"/>
      <c r="E3" s="3"/>
      <c r="F3" s="3"/>
      <c r="G3" s="3"/>
      <c r="H3" s="3"/>
      <c r="I3" s="3"/>
      <c r="J3" s="3"/>
      <c r="K3" s="3"/>
      <c r="L3" s="3"/>
    </row>
    <row r="4" spans="1:15" ht="17.25" customHeight="1">
      <c r="A4" s="88"/>
      <c r="B4" s="88"/>
      <c r="C4" s="90"/>
      <c r="D4" s="88"/>
      <c r="E4" s="4" t="s">
        <v>2</v>
      </c>
      <c r="F4" s="3"/>
      <c r="G4" s="3"/>
      <c r="H4" s="3"/>
      <c r="I4" s="3"/>
      <c r="J4" s="3"/>
      <c r="K4" s="3"/>
      <c r="L4" s="3"/>
    </row>
    <row r="5" spans="1:15" ht="8.85" customHeight="1" thickBot="1">
      <c r="A5" s="90"/>
      <c r="B5" s="90"/>
      <c r="C5" s="5"/>
      <c r="D5" s="5"/>
      <c r="E5" s="3"/>
      <c r="F5" s="3"/>
      <c r="G5" s="3"/>
      <c r="H5" s="3"/>
      <c r="I5" s="3"/>
      <c r="J5" s="3"/>
      <c r="K5" s="3"/>
      <c r="L5" s="3"/>
    </row>
    <row r="6" spans="1:15" ht="13.5" thickBot="1">
      <c r="A6" s="15"/>
      <c r="B6" s="15"/>
      <c r="C6" s="90"/>
      <c r="D6" s="102"/>
      <c r="E6" s="101" t="s">
        <v>23</v>
      </c>
      <c r="F6" s="93">
        <v>2800000</v>
      </c>
      <c r="G6" s="3"/>
      <c r="H6" s="15" t="s">
        <v>38</v>
      </c>
      <c r="I6" s="3"/>
      <c r="J6" s="3"/>
      <c r="K6" s="3"/>
      <c r="L6" s="3"/>
    </row>
    <row r="7" spans="1:15" ht="13.5" thickBot="1">
      <c r="A7" s="15"/>
      <c r="B7" s="15"/>
      <c r="C7" s="90"/>
      <c r="D7" s="102"/>
      <c r="E7" s="101" t="s">
        <v>24</v>
      </c>
      <c r="F7" s="94">
        <v>25</v>
      </c>
      <c r="G7" s="3"/>
      <c r="H7" s="3"/>
      <c r="I7" s="3"/>
      <c r="J7" s="3"/>
      <c r="K7" s="3"/>
      <c r="L7" s="3"/>
    </row>
    <row r="8" spans="1:15" ht="13.5" thickBot="1">
      <c r="A8" s="15"/>
      <c r="B8" s="15"/>
      <c r="C8" s="89"/>
      <c r="D8" s="103"/>
      <c r="E8" s="104" t="s">
        <v>25</v>
      </c>
      <c r="F8" s="94">
        <v>3</v>
      </c>
      <c r="G8" s="3"/>
      <c r="H8" s="85"/>
      <c r="I8" s="85"/>
      <c r="J8" s="3"/>
      <c r="K8" s="3"/>
      <c r="L8" s="3"/>
    </row>
    <row r="9" spans="1:15" ht="13.5" thickBot="1">
      <c r="A9" s="15"/>
      <c r="B9" s="91"/>
      <c r="C9" s="90"/>
      <c r="D9" s="102"/>
      <c r="E9" s="101" t="s">
        <v>39</v>
      </c>
      <c r="F9" s="95">
        <v>3.7499999999999999E-2</v>
      </c>
      <c r="G9" s="3"/>
      <c r="H9" s="3" t="s">
        <v>34</v>
      </c>
      <c r="I9" s="3"/>
      <c r="J9" s="3"/>
      <c r="K9" s="3"/>
      <c r="L9" s="3"/>
    </row>
    <row r="10" spans="1:15" ht="13.5" thickBot="1">
      <c r="A10" s="15"/>
      <c r="B10" s="16"/>
      <c r="C10" s="90"/>
      <c r="D10" s="102"/>
      <c r="E10" s="101" t="s">
        <v>40</v>
      </c>
      <c r="F10" s="95">
        <f>F9</f>
        <v>3.7499999999999999E-2</v>
      </c>
      <c r="G10" s="3"/>
      <c r="H10" s="115">
        <f>IF(F8&gt;F7,"Warning!  Commitment Term cannot exceed Amortization Term",0)</f>
        <v>0</v>
      </c>
      <c r="I10" s="115"/>
      <c r="J10" s="115"/>
      <c r="K10" s="115"/>
      <c r="L10" s="88"/>
    </row>
    <row r="11" spans="1:15" ht="13.5" thickBot="1">
      <c r="A11" s="15"/>
      <c r="B11" s="16"/>
      <c r="C11" s="90"/>
      <c r="D11" s="102"/>
      <c r="E11" s="104" t="s">
        <v>26</v>
      </c>
      <c r="F11" s="96">
        <f ca="1">TODAY()</f>
        <v>45699</v>
      </c>
      <c r="G11" s="3"/>
      <c r="H11" s="115"/>
      <c r="I11" s="115"/>
      <c r="J11" s="115"/>
      <c r="K11" s="115"/>
      <c r="L11" s="88"/>
      <c r="N11" s="15" t="s">
        <v>0</v>
      </c>
      <c r="O11" s="15">
        <v>360</v>
      </c>
    </row>
    <row r="12" spans="1:15" ht="13.9" hidden="1" customHeight="1" thickBot="1">
      <c r="A12" s="15"/>
      <c r="B12" s="16"/>
      <c r="C12" s="90"/>
      <c r="D12" s="102"/>
      <c r="E12" s="104" t="s">
        <v>27</v>
      </c>
      <c r="F12" s="97">
        <v>1</v>
      </c>
      <c r="G12" s="3"/>
      <c r="H12" s="88"/>
      <c r="I12" s="88"/>
      <c r="J12" s="88"/>
      <c r="K12" s="88"/>
      <c r="L12" s="88"/>
      <c r="N12" s="15" t="s">
        <v>1</v>
      </c>
      <c r="O12" s="15">
        <v>12</v>
      </c>
    </row>
    <row r="13" spans="1:15" ht="9.9499999999999993" hidden="1" customHeight="1">
      <c r="A13" s="15"/>
      <c r="B13" s="16"/>
      <c r="C13" s="15"/>
      <c r="D13" s="3"/>
      <c r="E13" s="3"/>
      <c r="F13" s="84" t="s">
        <v>10</v>
      </c>
      <c r="G13" s="3"/>
      <c r="H13" s="88"/>
      <c r="I13" s="88"/>
      <c r="J13" s="88"/>
      <c r="K13" s="88"/>
      <c r="L13" s="88"/>
    </row>
    <row r="14" spans="1:15" ht="9.9499999999999993" customHeight="1">
      <c r="A14" s="15"/>
      <c r="B14" s="16"/>
      <c r="C14" s="15"/>
      <c r="D14" s="3"/>
      <c r="E14" s="3"/>
      <c r="F14" s="84"/>
      <c r="G14" s="3"/>
      <c r="H14" s="88"/>
      <c r="I14" s="88"/>
      <c r="J14" s="88"/>
      <c r="K14" s="88"/>
      <c r="L14" s="88"/>
    </row>
    <row r="15" spans="1:15">
      <c r="A15" s="3"/>
      <c r="B15" s="3"/>
      <c r="C15" s="3"/>
      <c r="D15" s="122" t="s">
        <v>41</v>
      </c>
      <c r="E15" s="123"/>
      <c r="F15" s="123"/>
      <c r="G15" s="123"/>
      <c r="H15" s="123"/>
      <c r="I15" s="123"/>
      <c r="J15" s="123"/>
      <c r="K15" s="3"/>
      <c r="L15" s="3"/>
    </row>
    <row r="16" spans="1:15">
      <c r="A16" s="3"/>
      <c r="B16" s="3"/>
      <c r="C16" s="107" t="s">
        <v>3</v>
      </c>
      <c r="D16" s="116">
        <f>-3*$G$2</f>
        <v>-7.4999999999999997E-3</v>
      </c>
      <c r="E16" s="116">
        <f>-2*$G$2</f>
        <v>-5.0000000000000001E-3</v>
      </c>
      <c r="F16" s="116">
        <f>-G2</f>
        <v>-2.5000000000000001E-3</v>
      </c>
      <c r="G16" s="117">
        <v>0</v>
      </c>
      <c r="H16" s="116">
        <f>G2</f>
        <v>2.5000000000000001E-3</v>
      </c>
      <c r="I16" s="116">
        <f>2*G2</f>
        <v>5.0000000000000001E-3</v>
      </c>
      <c r="J16" s="116">
        <f>3*G2</f>
        <v>7.4999999999999997E-3</v>
      </c>
      <c r="K16" s="118" t="s">
        <v>35</v>
      </c>
      <c r="L16" s="119"/>
    </row>
    <row r="17" spans="1:13">
      <c r="A17" s="3"/>
      <c r="B17" s="3"/>
      <c r="C17" s="108" t="s">
        <v>4</v>
      </c>
      <c r="D17" s="98">
        <f>F9-$G$2*3</f>
        <v>0.03</v>
      </c>
      <c r="E17" s="98">
        <f>F9-$G$2*2</f>
        <v>3.2500000000000001E-2</v>
      </c>
      <c r="F17" s="7">
        <f>F9-$G2</f>
        <v>3.4999999999999996E-2</v>
      </c>
      <c r="G17" s="7">
        <f>F9</f>
        <v>3.7499999999999999E-2</v>
      </c>
      <c r="H17" s="7">
        <f>F9+$G2</f>
        <v>0.04</v>
      </c>
      <c r="I17" s="110">
        <f>F9+G2*2</f>
        <v>4.2499999999999996E-2</v>
      </c>
      <c r="J17" s="98">
        <f>F9+G2*3</f>
        <v>4.4999999999999998E-2</v>
      </c>
      <c r="K17" s="109" t="s">
        <v>42</v>
      </c>
      <c r="L17" s="6"/>
    </row>
    <row r="18" spans="1:13">
      <c r="A18" s="2">
        <f>IF(L18&gt;0,L18,0)</f>
        <v>3</v>
      </c>
      <c r="B18" s="3"/>
      <c r="C18" s="8" t="str">
        <f>A18&amp;"yrs"</f>
        <v>3yrs</v>
      </c>
      <c r="D18" s="17">
        <f ca="1">NPV(D$17/$O$12,D54:D$413)</f>
        <v>-58856.243328048644</v>
      </c>
      <c r="E18" s="17">
        <f ca="1">NPV(E$17/$O$12,E54:E$413)</f>
        <v>-39091.161689846478</v>
      </c>
      <c r="F18" s="17">
        <f ca="1">NPV(F$17/$O$12,F54:F$413)</f>
        <v>-19472.792419868692</v>
      </c>
      <c r="G18" s="17">
        <v>0</v>
      </c>
      <c r="H18" s="17">
        <f ca="1">NPV(H$17/$O$12,H54:H$413)</f>
        <v>19328.342013132271</v>
      </c>
      <c r="I18" s="17">
        <f ca="1">NPV(I$17/$O$12,I54:I$413)</f>
        <v>38513.351062761132</v>
      </c>
      <c r="J18" s="17">
        <f ca="1">NPV(J$17/$O$12,J54:J$413)</f>
        <v>57556.135665953538</v>
      </c>
      <c r="K18" s="79"/>
      <c r="L18" s="2">
        <f>F8</f>
        <v>3</v>
      </c>
    </row>
    <row r="19" spans="1:13">
      <c r="A19" s="2">
        <f t="shared" ref="A19:A49" si="0">IF(L19&gt;0,L19,0)</f>
        <v>2</v>
      </c>
      <c r="B19" s="9" t="s">
        <v>33</v>
      </c>
      <c r="C19" s="10" t="str">
        <f t="shared" ref="C19:C31" si="1">A19&amp;"yrs"</f>
        <v>2yrs</v>
      </c>
      <c r="D19" s="17">
        <f ca="1">NPV(D$17/$O$12,D66:D$413)</f>
        <v>-39285.499221241269</v>
      </c>
      <c r="E19" s="17">
        <f ca="1">NPV(E$17/$O$12,E66:E$413)</f>
        <v>-26123.663016461651</v>
      </c>
      <c r="F19" s="17">
        <f ca="1">NPV(F$17/$O$12,F66:F$413)</f>
        <v>-13028.615286376315</v>
      </c>
      <c r="G19" s="17">
        <v>0</v>
      </c>
      <c r="H19" s="17">
        <f ca="1">NPV(H$17/$O$12,H66:H$413)</f>
        <v>12962.536894942217</v>
      </c>
      <c r="I19" s="17">
        <f ca="1">NPV(I$17/$O$12,I66:I$413)</f>
        <v>25859.347483440972</v>
      </c>
      <c r="J19" s="17">
        <f ca="1">NPV(J$17/$O$12,J66:J$413)</f>
        <v>38690.781894560365</v>
      </c>
      <c r="K19" s="79"/>
      <c r="L19" s="2">
        <f>L18-1</f>
        <v>2</v>
      </c>
    </row>
    <row r="20" spans="1:13">
      <c r="A20" s="2">
        <f t="shared" si="0"/>
        <v>1</v>
      </c>
      <c r="B20" s="9"/>
      <c r="C20" s="10" t="str">
        <f t="shared" si="1"/>
        <v>1yrs</v>
      </c>
      <c r="D20" s="17">
        <f ca="1">NPV(D$17/$O$12,D78:D$413)</f>
        <v>-19660.423224830756</v>
      </c>
      <c r="E20" s="17">
        <f ca="1">NPV(E$17/$O$12,E78:E$413)</f>
        <v>-13089.418449105533</v>
      </c>
      <c r="F20" s="17">
        <f ca="1">NPV(F$17/$O$12,F78:F$413)</f>
        <v>-6535.9609425438894</v>
      </c>
      <c r="G20" s="17">
        <v>0</v>
      </c>
      <c r="H20" s="17">
        <f ca="1">NPV(H$17/$O$12,H78:H$413)</f>
        <v>6518.514926403469</v>
      </c>
      <c r="I20" s="17">
        <f ca="1">NPV(I$17/$O$12,I78:I$413)</f>
        <v>13019.634227796116</v>
      </c>
      <c r="J20" s="17">
        <f ca="1">NPV(J$17/$O$12,J78:J$413)</f>
        <v>19503.408139078787</v>
      </c>
      <c r="K20" s="79"/>
      <c r="L20" s="2">
        <f t="shared" ref="L20:L47" si="2">L19-1</f>
        <v>1</v>
      </c>
    </row>
    <row r="21" spans="1:13">
      <c r="A21" s="2">
        <f t="shared" si="0"/>
        <v>0</v>
      </c>
      <c r="B21" s="3"/>
      <c r="C21" s="12" t="str">
        <f t="shared" si="1"/>
        <v>0yrs</v>
      </c>
      <c r="D21" s="17">
        <f ca="1">NPV(D$17/$O$12,D90:D$413)</f>
        <v>0</v>
      </c>
      <c r="E21" s="17">
        <f ca="1">NPV(E$17/$O$12,E90:E$413)</f>
        <v>0</v>
      </c>
      <c r="F21" s="17">
        <f ca="1">NPV(F$17/$O$12,F90:F$413)</f>
        <v>0</v>
      </c>
      <c r="G21" s="17">
        <v>0</v>
      </c>
      <c r="H21" s="17">
        <f ca="1">NPV(H$17/$O$12,H90:H$413)</f>
        <v>0</v>
      </c>
      <c r="I21" s="17">
        <f ca="1">NPV(I$17/$O$12,I90:I$413)</f>
        <v>0</v>
      </c>
      <c r="J21" s="17">
        <f ca="1">NPV(J$17/$O$12,J90:J$413)</f>
        <v>0</v>
      </c>
      <c r="K21" s="79"/>
      <c r="L21" s="2">
        <f t="shared" si="2"/>
        <v>0</v>
      </c>
    </row>
    <row r="22" spans="1:13" ht="12.75" customHeight="1">
      <c r="A22" s="2">
        <f t="shared" si="0"/>
        <v>0</v>
      </c>
      <c r="B22" s="3"/>
      <c r="C22" s="11" t="str">
        <f t="shared" si="1"/>
        <v>0yrs</v>
      </c>
      <c r="D22" s="18">
        <f ca="1">NPV(D$17/$O$12,D102:D$413)</f>
        <v>0</v>
      </c>
      <c r="E22" s="18">
        <f ca="1">NPV(E$17/$O$12,E102:E$413)</f>
        <v>0</v>
      </c>
      <c r="F22" s="18">
        <f ca="1">NPV(F$17/$O$12,F102:F$413)</f>
        <v>0</v>
      </c>
      <c r="G22" s="18">
        <v>0</v>
      </c>
      <c r="H22" s="18">
        <f ca="1">NPV(H$17/$O$12,H102:H$413)</f>
        <v>0</v>
      </c>
      <c r="I22" s="18">
        <f ca="1">NPV(I$17/$O$12,I102:I$413)</f>
        <v>0</v>
      </c>
      <c r="J22" s="18">
        <f ca="1">NPV(J$17/$O$12,J102:J$413)</f>
        <v>0</v>
      </c>
      <c r="K22" s="79"/>
      <c r="L22" s="2">
        <f t="shared" si="2"/>
        <v>-1</v>
      </c>
    </row>
    <row r="23" spans="1:13" ht="12.75" customHeight="1">
      <c r="A23" s="2">
        <f t="shared" si="0"/>
        <v>0</v>
      </c>
      <c r="B23" s="3"/>
      <c r="C23" s="12" t="str">
        <f t="shared" si="1"/>
        <v>0yrs</v>
      </c>
      <c r="D23" s="17">
        <f ca="1">NPV(D$17/$O$12,D114:D$413)</f>
        <v>0</v>
      </c>
      <c r="E23" s="17">
        <f ca="1">NPV(E$17/$O$12,E114:E$413)</f>
        <v>0</v>
      </c>
      <c r="F23" s="17">
        <f ca="1">NPV(F$17/$O$12,F114:F$413)</f>
        <v>0</v>
      </c>
      <c r="G23" s="17" t="str">
        <f t="shared" ref="G23:G36" ca="1" si="3">IF(F23&lt;&gt;0,M23,"")</f>
        <v/>
      </c>
      <c r="H23" s="17">
        <f ca="1">NPV(H$17/$O$12,H114:H$413)</f>
        <v>0</v>
      </c>
      <c r="I23" s="17">
        <f ca="1">NPV(I$17/$O$12,I114:I$413)</f>
        <v>0</v>
      </c>
      <c r="J23" s="17">
        <f ca="1">NPV(J$17/$O$12,J114:J$413)</f>
        <v>0</v>
      </c>
      <c r="K23" s="79"/>
      <c r="L23" s="2">
        <f t="shared" si="2"/>
        <v>-2</v>
      </c>
      <c r="M23" s="76">
        <v>0</v>
      </c>
    </row>
    <row r="24" spans="1:13">
      <c r="A24" s="2">
        <f t="shared" si="0"/>
        <v>0</v>
      </c>
      <c r="B24" s="3"/>
      <c r="C24" s="12" t="str">
        <f t="shared" si="1"/>
        <v>0yrs</v>
      </c>
      <c r="D24" s="17">
        <f ca="1">NPV(D$17/$O$12,D126:D$413)</f>
        <v>0</v>
      </c>
      <c r="E24" s="17">
        <f ca="1">NPV(E$17/$O$12,E126:E$413)</f>
        <v>0</v>
      </c>
      <c r="F24" s="17">
        <f ca="1">NPV(F$17/$O$12,F126:F$413)</f>
        <v>0</v>
      </c>
      <c r="G24" s="17" t="str">
        <f t="shared" ca="1" si="3"/>
        <v/>
      </c>
      <c r="H24" s="17">
        <f ca="1">NPV(H$17/$O$12,H126:H$413)</f>
        <v>0</v>
      </c>
      <c r="I24" s="17">
        <f ca="1">NPV(I$17/$O$12,I126:I$413)</f>
        <v>0</v>
      </c>
      <c r="J24" s="17">
        <f ca="1">NPV(J$17/$O$12,J126:J$413)</f>
        <v>0</v>
      </c>
      <c r="K24" s="79"/>
      <c r="L24" s="2">
        <f t="shared" si="2"/>
        <v>-3</v>
      </c>
      <c r="M24" s="76">
        <v>0</v>
      </c>
    </row>
    <row r="25" spans="1:13">
      <c r="A25" s="2">
        <f t="shared" si="0"/>
        <v>0</v>
      </c>
      <c r="C25" s="12" t="str">
        <f t="shared" si="1"/>
        <v>0yrs</v>
      </c>
      <c r="D25" s="17">
        <f ca="1">NPV(D$17/$O$12,D138:D$413)</f>
        <v>0</v>
      </c>
      <c r="E25" s="17">
        <f ca="1">NPV(E$17/$O$12,E138:E$413)</f>
        <v>0</v>
      </c>
      <c r="F25" s="17">
        <f ca="1">NPV(F$17/$O$12,F138:F$413)</f>
        <v>0</v>
      </c>
      <c r="G25" s="17" t="str">
        <f t="shared" ca="1" si="3"/>
        <v/>
      </c>
      <c r="H25" s="17">
        <f ca="1">NPV(H$17/$O$12,H138:H$413)</f>
        <v>0</v>
      </c>
      <c r="I25" s="17">
        <f ca="1">NPV(I$17/$O$12,I138:I$413)</f>
        <v>0</v>
      </c>
      <c r="J25" s="17">
        <f ca="1">NPV(J$17/$O$12,J138:J$413)</f>
        <v>0</v>
      </c>
      <c r="K25" s="79"/>
      <c r="L25" s="2">
        <f t="shared" si="2"/>
        <v>-4</v>
      </c>
      <c r="M25" s="76">
        <v>0</v>
      </c>
    </row>
    <row r="26" spans="1:13">
      <c r="A26" s="2">
        <f t="shared" si="0"/>
        <v>0</v>
      </c>
      <c r="B26" s="3"/>
      <c r="C26" s="12" t="str">
        <f t="shared" si="1"/>
        <v>0yrs</v>
      </c>
      <c r="D26" s="17">
        <f ca="1">NPV(D$17/$O$12,D150:D$413)</f>
        <v>0</v>
      </c>
      <c r="E26" s="17">
        <f ca="1">NPV(E$17/$O$12,E150:E$413)</f>
        <v>0</v>
      </c>
      <c r="F26" s="17">
        <f ca="1">NPV(F$17/$O$12,F150:F$413)</f>
        <v>0</v>
      </c>
      <c r="G26" s="17" t="str">
        <f t="shared" ca="1" si="3"/>
        <v/>
      </c>
      <c r="H26" s="17">
        <f ca="1">NPV(H$17/$O$12,H150:H$413)</f>
        <v>0</v>
      </c>
      <c r="I26" s="17">
        <f ca="1">NPV(I$17/$O$12,I150:I$413)</f>
        <v>0</v>
      </c>
      <c r="J26" s="17">
        <f ca="1">NPV(J$17/$O$12,J150:J$413)</f>
        <v>0</v>
      </c>
      <c r="K26" s="79"/>
      <c r="L26" s="2">
        <f t="shared" si="2"/>
        <v>-5</v>
      </c>
      <c r="M26" s="76">
        <v>0</v>
      </c>
    </row>
    <row r="27" spans="1:13">
      <c r="A27" s="2">
        <f t="shared" si="0"/>
        <v>0</v>
      </c>
      <c r="B27" s="3"/>
      <c r="C27" s="12" t="str">
        <f t="shared" si="1"/>
        <v>0yrs</v>
      </c>
      <c r="D27" s="18">
        <f ca="1">NPV(D$17/$O$12,D162:D$413)</f>
        <v>0</v>
      </c>
      <c r="E27" s="18">
        <f ca="1">NPV(E$17/$O$12,E162:E$413)</f>
        <v>0</v>
      </c>
      <c r="F27" s="18">
        <f ca="1">NPV(F$17/$O$12,F162:F$413)</f>
        <v>0</v>
      </c>
      <c r="G27" s="18" t="str">
        <f t="shared" ca="1" si="3"/>
        <v/>
      </c>
      <c r="H27" s="18">
        <f ca="1">NPV(H$17/$O$12,H162:H$413)</f>
        <v>0</v>
      </c>
      <c r="I27" s="18">
        <f ca="1">NPV(I$17/$O$12,I162:I$413)</f>
        <v>0</v>
      </c>
      <c r="J27" s="18">
        <f ca="1">NPV(J$17/$O$12,J162:J$413)</f>
        <v>0</v>
      </c>
      <c r="K27" s="79"/>
      <c r="L27" s="2">
        <f t="shared" si="2"/>
        <v>-6</v>
      </c>
      <c r="M27" s="76">
        <v>0</v>
      </c>
    </row>
    <row r="28" spans="1:13">
      <c r="A28" s="2">
        <f t="shared" si="0"/>
        <v>0</v>
      </c>
      <c r="B28" s="3"/>
      <c r="C28" s="82" t="str">
        <f t="shared" si="1"/>
        <v>0yrs</v>
      </c>
      <c r="D28" s="17">
        <f ca="1">NPV(D$17/$O$12,D174:D$353)</f>
        <v>0</v>
      </c>
      <c r="E28" s="17">
        <f ca="1">NPV(E$17/$O$12,E174:E$353)</f>
        <v>0</v>
      </c>
      <c r="F28" s="17">
        <f ca="1">NPV(F$17/$O$12,F174:F$353)</f>
        <v>0</v>
      </c>
      <c r="G28" s="17" t="str">
        <f t="shared" ca="1" si="3"/>
        <v/>
      </c>
      <c r="H28" s="17">
        <f ca="1">NPV(H$17/$O$12,H174:H$353)</f>
        <v>0</v>
      </c>
      <c r="I28" s="17">
        <f ca="1">NPV(I$17/$O$12,I174:I$353)</f>
        <v>0</v>
      </c>
      <c r="J28" s="17">
        <f ca="1">NPV(J$17/$O$12,J174:J$353)</f>
        <v>0</v>
      </c>
      <c r="K28" s="79"/>
      <c r="L28" s="2">
        <f t="shared" si="2"/>
        <v>-7</v>
      </c>
      <c r="M28" s="76"/>
    </row>
    <row r="29" spans="1:13">
      <c r="A29" s="2">
        <f t="shared" si="0"/>
        <v>0</v>
      </c>
      <c r="B29" s="3"/>
      <c r="C29" s="12" t="str">
        <f t="shared" si="1"/>
        <v>0yrs</v>
      </c>
      <c r="D29" s="17">
        <f ca="1">NPV(D$17/$O$12,D186:D$413)</f>
        <v>0</v>
      </c>
      <c r="E29" s="17">
        <f ca="1">NPV(E$17/$O$12,E186:E$413)</f>
        <v>0</v>
      </c>
      <c r="F29" s="17">
        <f ca="1">NPV(F$17/$O$12,F186:F$413)</f>
        <v>0</v>
      </c>
      <c r="G29" s="17" t="str">
        <f t="shared" ca="1" si="3"/>
        <v/>
      </c>
      <c r="H29" s="17">
        <f ca="1">NPV(H$17/$O$12,H186:H$413)</f>
        <v>0</v>
      </c>
      <c r="I29" s="17">
        <f ca="1">NPV(I$17/$O$12,I186:I$413)</f>
        <v>0</v>
      </c>
      <c r="J29" s="17">
        <f ca="1">NPV(J$17/$O$12,J186:J$413)</f>
        <v>0</v>
      </c>
      <c r="K29" s="79"/>
      <c r="L29" s="2">
        <f t="shared" si="2"/>
        <v>-8</v>
      </c>
      <c r="M29" s="76"/>
    </row>
    <row r="30" spans="1:13">
      <c r="A30" s="2">
        <f t="shared" si="0"/>
        <v>0</v>
      </c>
      <c r="B30" s="3"/>
      <c r="C30" s="12" t="str">
        <f t="shared" si="1"/>
        <v>0yrs</v>
      </c>
      <c r="D30" s="17">
        <f ca="1">NPV(D$17/$O$12,D198:D$413)</f>
        <v>0</v>
      </c>
      <c r="E30" s="17">
        <f ca="1">NPV(E$17/$O$12,E198:E$413)</f>
        <v>0</v>
      </c>
      <c r="F30" s="17">
        <f ca="1">NPV(F$17/$O$12,F198:F$413)</f>
        <v>0</v>
      </c>
      <c r="G30" s="17" t="str">
        <f t="shared" ca="1" si="3"/>
        <v/>
      </c>
      <c r="H30" s="17">
        <f ca="1">NPV(H$17/$O$12,H198:H$413)</f>
        <v>0</v>
      </c>
      <c r="I30" s="17">
        <f ca="1">NPV(I$17/$O$12,I198:I$413)</f>
        <v>0</v>
      </c>
      <c r="J30" s="17">
        <f ca="1">NPV(J$17/$O$12,J198:J$413)</f>
        <v>0</v>
      </c>
      <c r="K30" s="79"/>
      <c r="L30" s="2">
        <f t="shared" si="2"/>
        <v>-9</v>
      </c>
      <c r="M30" s="76"/>
    </row>
    <row r="31" spans="1:13">
      <c r="A31" s="2">
        <f t="shared" si="0"/>
        <v>0</v>
      </c>
      <c r="B31" s="3"/>
      <c r="C31" s="12" t="str">
        <f t="shared" si="1"/>
        <v>0yrs</v>
      </c>
      <c r="D31" s="17">
        <f ca="1">NPV(D$17/$O$12,D210:D$413)</f>
        <v>0</v>
      </c>
      <c r="E31" s="17">
        <f ca="1">NPV(E$17/$O$12,E210:E$413)</f>
        <v>0</v>
      </c>
      <c r="F31" s="17">
        <f ca="1">NPV(F$17/$O$12,F210:F$413)</f>
        <v>0</v>
      </c>
      <c r="G31" s="17" t="str">
        <f t="shared" ca="1" si="3"/>
        <v/>
      </c>
      <c r="H31" s="17">
        <f ca="1">NPV(H$17/$O$12,H210:H$413)</f>
        <v>0</v>
      </c>
      <c r="I31" s="17">
        <f ca="1">NPV(I$17/$O$12,I210:I$413)</f>
        <v>0</v>
      </c>
      <c r="J31" s="17">
        <f ca="1">NPV(J$17/$O$12,J210:J$413)</f>
        <v>0</v>
      </c>
      <c r="K31" s="79"/>
      <c r="L31" s="2">
        <f t="shared" si="2"/>
        <v>-10</v>
      </c>
      <c r="M31" s="76"/>
    </row>
    <row r="32" spans="1:13">
      <c r="A32" s="2">
        <f t="shared" si="0"/>
        <v>0</v>
      </c>
      <c r="B32" s="3"/>
      <c r="C32" s="12" t="str">
        <f t="shared" ref="C32:C42" si="4">A32&amp;"yrs"</f>
        <v>0yrs</v>
      </c>
      <c r="D32" s="18">
        <f ca="1">NPV(D$17/$O$12,D222:D$413)</f>
        <v>0</v>
      </c>
      <c r="E32" s="18">
        <f ca="1">NPV(E$17/$O$12,E222:E$413)</f>
        <v>0</v>
      </c>
      <c r="F32" s="18">
        <f ca="1">NPV(F$17/$O$12,F222:F$413)</f>
        <v>0</v>
      </c>
      <c r="G32" s="18" t="str">
        <f t="shared" ca="1" si="3"/>
        <v/>
      </c>
      <c r="H32" s="18">
        <f ca="1">NPV(H$17/$O$12,H222:H$413)</f>
        <v>0</v>
      </c>
      <c r="I32" s="18">
        <f ca="1">NPV(I$17/$O$12,I222:I$413)</f>
        <v>0</v>
      </c>
      <c r="J32" s="18">
        <f ca="1">NPV(J$17/$O$12,J222:J$413)</f>
        <v>0</v>
      </c>
      <c r="K32" s="79"/>
      <c r="L32" s="2">
        <f t="shared" si="2"/>
        <v>-11</v>
      </c>
      <c r="M32" s="76"/>
    </row>
    <row r="33" spans="1:13">
      <c r="A33" s="2">
        <f t="shared" si="0"/>
        <v>0</v>
      </c>
      <c r="B33" s="3"/>
      <c r="C33" s="82" t="str">
        <f t="shared" si="4"/>
        <v>0yrs</v>
      </c>
      <c r="D33" s="17">
        <f ca="1">NPV(D$17/$O$12,D234:D$413)</f>
        <v>0</v>
      </c>
      <c r="E33" s="17">
        <f ca="1">NPV(E$17/$O$12,E234:E$413)</f>
        <v>0</v>
      </c>
      <c r="F33" s="17">
        <f ca="1">NPV(F$17/$O$12,F234:F$413)</f>
        <v>0</v>
      </c>
      <c r="G33" s="17" t="str">
        <f t="shared" ca="1" si="3"/>
        <v/>
      </c>
      <c r="H33" s="17">
        <f ca="1">NPV(H$17/$O$12,H234:H$413)</f>
        <v>0</v>
      </c>
      <c r="I33" s="17">
        <f ca="1">NPV(I$17/$O$12,I234:I$413)</f>
        <v>0</v>
      </c>
      <c r="J33" s="17">
        <f ca="1">NPV(J$17/$O$12,J234:J$413)</f>
        <v>0</v>
      </c>
      <c r="K33" s="79"/>
      <c r="L33" s="2">
        <f t="shared" si="2"/>
        <v>-12</v>
      </c>
      <c r="M33" s="76"/>
    </row>
    <row r="34" spans="1:13">
      <c r="A34" s="2">
        <f t="shared" si="0"/>
        <v>0</v>
      </c>
      <c r="B34" s="3"/>
      <c r="C34" s="12" t="str">
        <f t="shared" si="4"/>
        <v>0yrs</v>
      </c>
      <c r="D34" s="17">
        <f ca="1">NPV(D$17/$O$12,D246:D$413)</f>
        <v>0</v>
      </c>
      <c r="E34" s="17">
        <f ca="1">NPV(E$17/$O$12,E246:E$413)</f>
        <v>0</v>
      </c>
      <c r="F34" s="17">
        <f ca="1">NPV(F$17/$O$12,F246:F$413)</f>
        <v>0</v>
      </c>
      <c r="G34" s="17" t="str">
        <f t="shared" ca="1" si="3"/>
        <v/>
      </c>
      <c r="H34" s="17">
        <f ca="1">NPV(H$17/$O$12,H246:H$413)</f>
        <v>0</v>
      </c>
      <c r="I34" s="17">
        <f ca="1">NPV(I$17/$O$12,I246:I$413)</f>
        <v>0</v>
      </c>
      <c r="J34" s="17">
        <f ca="1">NPV(J$17/$O$12,J246:J$413)</f>
        <v>0</v>
      </c>
      <c r="K34" s="79"/>
      <c r="L34" s="2">
        <f t="shared" si="2"/>
        <v>-13</v>
      </c>
      <c r="M34" s="76"/>
    </row>
    <row r="35" spans="1:13">
      <c r="A35" s="2">
        <f t="shared" si="0"/>
        <v>0</v>
      </c>
      <c r="B35" s="3"/>
      <c r="C35" s="12" t="str">
        <f t="shared" si="4"/>
        <v>0yrs</v>
      </c>
      <c r="D35" s="17">
        <f ca="1">NPV(D$17/$O$12,D258:D$413)</f>
        <v>0</v>
      </c>
      <c r="E35" s="17">
        <f ca="1">NPV(E$17/$O$12,E258:E$413)</f>
        <v>0</v>
      </c>
      <c r="F35" s="17">
        <f ca="1">NPV(F$17/$O$12,F258:F$413)</f>
        <v>0</v>
      </c>
      <c r="G35" s="17" t="str">
        <f t="shared" ca="1" si="3"/>
        <v/>
      </c>
      <c r="H35" s="17">
        <f ca="1">NPV(H$17/$O$12,H258:H$413)</f>
        <v>0</v>
      </c>
      <c r="I35" s="17">
        <f ca="1">NPV(I$17/$O$12,I258:I$413)</f>
        <v>0</v>
      </c>
      <c r="J35" s="17">
        <f ca="1">NPV(J$17/$O$12,J258:J$413)</f>
        <v>0</v>
      </c>
      <c r="K35" s="79"/>
      <c r="L35" s="2">
        <f t="shared" si="2"/>
        <v>-14</v>
      </c>
      <c r="M35" s="76"/>
    </row>
    <row r="36" spans="1:13">
      <c r="A36" s="2">
        <f t="shared" si="0"/>
        <v>0</v>
      </c>
      <c r="B36" s="3"/>
      <c r="C36" s="12" t="str">
        <f t="shared" si="4"/>
        <v>0yrs</v>
      </c>
      <c r="D36" s="17">
        <f ca="1">NPV(D$17/$O$12,D270:D$413)</f>
        <v>0</v>
      </c>
      <c r="E36" s="17">
        <f ca="1">NPV(E$17/$O$12,E270:E$413)</f>
        <v>0</v>
      </c>
      <c r="F36" s="17">
        <f ca="1">NPV(F$17/$O$12,F270:F$413)</f>
        <v>0</v>
      </c>
      <c r="G36" s="17" t="str">
        <f t="shared" ca="1" si="3"/>
        <v/>
      </c>
      <c r="H36" s="17">
        <f ca="1">NPV(H$17/$O$12,H270:H$413)</f>
        <v>0</v>
      </c>
      <c r="I36" s="17">
        <f ca="1">NPV(I$17/$O$12,I270:I$413)</f>
        <v>0</v>
      </c>
      <c r="J36" s="17">
        <f ca="1">NPV(J$17/$O$12,J270:J$413)</f>
        <v>0</v>
      </c>
      <c r="K36" s="79"/>
      <c r="L36" s="2">
        <f t="shared" si="2"/>
        <v>-15</v>
      </c>
      <c r="M36" s="76"/>
    </row>
    <row r="37" spans="1:13">
      <c r="A37" s="2">
        <f t="shared" si="0"/>
        <v>0</v>
      </c>
      <c r="B37" s="3"/>
      <c r="C37" s="11" t="str">
        <f t="shared" si="4"/>
        <v>0yrs</v>
      </c>
      <c r="D37" s="18">
        <f ca="1">NPV(D$17/$O$12,D282:D$413)</f>
        <v>0</v>
      </c>
      <c r="E37" s="18">
        <f ca="1">NPV(E$17/$O$12,E282:E$413)</f>
        <v>0</v>
      </c>
      <c r="F37" s="18">
        <f ca="1">NPV(F$17/$O$12,F282:F$413)</f>
        <v>0</v>
      </c>
      <c r="G37" s="18" t="str">
        <f t="shared" ref="G37:G42" ca="1" si="5">IF(F37&lt;&gt;0,M37,"")</f>
        <v/>
      </c>
      <c r="H37" s="18">
        <f ca="1">NPV(H$17/$O$12,H282:H$413)</f>
        <v>0</v>
      </c>
      <c r="I37" s="18">
        <f ca="1">NPV(I$17/$O$12,I282:I$413)</f>
        <v>0</v>
      </c>
      <c r="J37" s="18">
        <f ca="1">NPV(J$17/$O$12,J282:J$413)</f>
        <v>0</v>
      </c>
      <c r="K37" s="79"/>
      <c r="L37" s="2">
        <f t="shared" si="2"/>
        <v>-16</v>
      </c>
      <c r="M37" s="76"/>
    </row>
    <row r="38" spans="1:13">
      <c r="A38" s="2">
        <f t="shared" si="0"/>
        <v>0</v>
      </c>
      <c r="B38" s="3"/>
      <c r="C38" s="12" t="str">
        <f t="shared" si="4"/>
        <v>0yrs</v>
      </c>
      <c r="D38" s="17">
        <f ca="1">NPV(D$17/$O$12,D294:D$413)</f>
        <v>0</v>
      </c>
      <c r="E38" s="17">
        <f ca="1">NPV(E$17/$O$12,E294:E$413)</f>
        <v>0</v>
      </c>
      <c r="F38" s="17">
        <f ca="1">NPV(F$17/$O$12,F294:F$413)</f>
        <v>0</v>
      </c>
      <c r="G38" s="17" t="str">
        <f t="shared" ca="1" si="5"/>
        <v/>
      </c>
      <c r="H38" s="17">
        <f ca="1">NPV(H$17/$O$12,H294:H$413)</f>
        <v>0</v>
      </c>
      <c r="I38" s="17">
        <f ca="1">NPV(I$17/$O$12,I294:I$413)</f>
        <v>0</v>
      </c>
      <c r="J38" s="17">
        <f ca="1">NPV(J$17/$O$12,J294:J$413)</f>
        <v>0</v>
      </c>
      <c r="K38" s="79"/>
      <c r="L38" s="2">
        <f t="shared" si="2"/>
        <v>-17</v>
      </c>
      <c r="M38" s="76"/>
    </row>
    <row r="39" spans="1:13">
      <c r="A39" s="2">
        <f t="shared" si="0"/>
        <v>0</v>
      </c>
      <c r="B39" s="3"/>
      <c r="C39" s="12" t="str">
        <f t="shared" si="4"/>
        <v>0yrs</v>
      </c>
      <c r="D39" s="17">
        <f ca="1">NPV(D$17/$O$12,D306:D$413)</f>
        <v>0</v>
      </c>
      <c r="E39" s="17">
        <f ca="1">NPV(E$17/$O$12,E306:E$413)</f>
        <v>0</v>
      </c>
      <c r="F39" s="17">
        <f ca="1">NPV(F$17/$O$12,F306:F$413)</f>
        <v>0</v>
      </c>
      <c r="G39" s="17" t="str">
        <f t="shared" ca="1" si="5"/>
        <v/>
      </c>
      <c r="H39" s="17">
        <f ca="1">NPV(H$17/$O$12,H306:H$413)</f>
        <v>0</v>
      </c>
      <c r="I39" s="17">
        <f ca="1">NPV(I$17/$O$12,I306:I$413)</f>
        <v>0</v>
      </c>
      <c r="J39" s="17">
        <f ca="1">NPV(J$17/$O$12,J306:J$413)</f>
        <v>0</v>
      </c>
      <c r="K39" s="79"/>
      <c r="L39" s="2">
        <f t="shared" si="2"/>
        <v>-18</v>
      </c>
      <c r="M39" s="76"/>
    </row>
    <row r="40" spans="1:13">
      <c r="A40" s="2">
        <f t="shared" si="0"/>
        <v>0</v>
      </c>
      <c r="B40" s="3"/>
      <c r="C40" s="12" t="str">
        <f t="shared" si="4"/>
        <v>0yrs</v>
      </c>
      <c r="D40" s="17">
        <f ca="1">NPV(D$17/$O$12,D318:D$413)</f>
        <v>0</v>
      </c>
      <c r="E40" s="17">
        <f ca="1">NPV(E$17/$O$12,E318:E$413)</f>
        <v>0</v>
      </c>
      <c r="F40" s="17">
        <f ca="1">NPV(F$17/$O$12,F318:F$413)</f>
        <v>0</v>
      </c>
      <c r="G40" s="17" t="str">
        <f t="shared" ca="1" si="5"/>
        <v/>
      </c>
      <c r="H40" s="17">
        <f ca="1">NPV(H$17/$O$12,H318:H$413)</f>
        <v>0</v>
      </c>
      <c r="I40" s="17">
        <f ca="1">NPV(I$17/$O$12,I318:I$413)</f>
        <v>0</v>
      </c>
      <c r="J40" s="17">
        <f ca="1">NPV(J$17/$O$12,J318:J$413)</f>
        <v>0</v>
      </c>
      <c r="K40" s="79"/>
      <c r="L40" s="2">
        <f t="shared" si="2"/>
        <v>-19</v>
      </c>
      <c r="M40" s="76"/>
    </row>
    <row r="41" spans="1:13">
      <c r="A41" s="2">
        <f t="shared" si="0"/>
        <v>0</v>
      </c>
      <c r="B41" s="3"/>
      <c r="C41" s="12" t="str">
        <f t="shared" si="4"/>
        <v>0yrs</v>
      </c>
      <c r="D41" s="17">
        <f ca="1">NPV(D$17/$O$12,D330:D$413)</f>
        <v>0</v>
      </c>
      <c r="E41" s="17">
        <f ca="1">NPV(E$17/$O$12,E330:E$413)</f>
        <v>0</v>
      </c>
      <c r="F41" s="17">
        <f ca="1">NPV(F$17/$O$12,F330:F$413)</f>
        <v>0</v>
      </c>
      <c r="G41" s="17" t="str">
        <f t="shared" ca="1" si="5"/>
        <v/>
      </c>
      <c r="H41" s="17">
        <f ca="1">NPV(H$17/$O$12,H330:H$413)</f>
        <v>0</v>
      </c>
      <c r="I41" s="17">
        <f ca="1">NPV(I$17/$O$12,I330:I$413)</f>
        <v>0</v>
      </c>
      <c r="J41" s="17">
        <f ca="1">NPV(J$17/$O$12,J330:J$413)</f>
        <v>0</v>
      </c>
      <c r="K41" s="79"/>
      <c r="L41" s="2">
        <f t="shared" si="2"/>
        <v>-20</v>
      </c>
      <c r="M41" s="76"/>
    </row>
    <row r="42" spans="1:13">
      <c r="A42" s="2">
        <f t="shared" si="0"/>
        <v>0</v>
      </c>
      <c r="B42" s="3"/>
      <c r="C42" s="11" t="str">
        <f t="shared" si="4"/>
        <v>0yrs</v>
      </c>
      <c r="D42" s="18">
        <f ca="1">NPV(D$17/$O$12,D342:D$413)</f>
        <v>0</v>
      </c>
      <c r="E42" s="18">
        <f ca="1">NPV(E$17/$O$12,E342:E$413)</f>
        <v>0</v>
      </c>
      <c r="F42" s="18">
        <f ca="1">NPV(F$17/$O$12,F342:F$413)</f>
        <v>0</v>
      </c>
      <c r="G42" s="18" t="str">
        <f t="shared" ca="1" si="5"/>
        <v/>
      </c>
      <c r="H42" s="18">
        <f ca="1">NPV(H$17/$O$12,H342:H$413)</f>
        <v>0</v>
      </c>
      <c r="I42" s="18">
        <f ca="1">NPV(I$17/$O$12,I342:I$413)</f>
        <v>0</v>
      </c>
      <c r="J42" s="18">
        <f ca="1">NPV(J$17/$O$12,J342:J$413)</f>
        <v>0</v>
      </c>
      <c r="K42" s="79"/>
      <c r="L42" s="2">
        <f t="shared" si="2"/>
        <v>-21</v>
      </c>
      <c r="M42" s="76"/>
    </row>
    <row r="43" spans="1:13">
      <c r="A43" s="2">
        <f t="shared" si="0"/>
        <v>0</v>
      </c>
      <c r="B43" s="3"/>
      <c r="C43" s="82" t="str">
        <f t="shared" ref="C43:C47" si="6">A43&amp;"yrs"</f>
        <v>0yrs</v>
      </c>
      <c r="D43" s="17">
        <f ca="1">NPV(D$17/$O$12,D$354:D413)</f>
        <v>0</v>
      </c>
      <c r="E43" s="17">
        <f ca="1">NPV(E$17/$O$12,E$354:E413)</f>
        <v>0</v>
      </c>
      <c r="F43" s="17">
        <f ca="1">NPV(F$17/$O$12,F$354:F413)</f>
        <v>0</v>
      </c>
      <c r="G43" s="17" t="str">
        <f t="shared" ref="G43:G47" ca="1" si="7">IF(F43&lt;&gt;0,M43,"")</f>
        <v/>
      </c>
      <c r="H43" s="17">
        <f ca="1">NPV(H$17/$O$12,H$354:H413)</f>
        <v>0</v>
      </c>
      <c r="I43" s="17">
        <f ca="1">NPV(I$17/$O$12,I$354:I413)</f>
        <v>0</v>
      </c>
      <c r="J43" s="17">
        <f ca="1">NPV(J$17/$O$12,J$354:J413)</f>
        <v>0</v>
      </c>
      <c r="K43" s="79"/>
      <c r="L43" s="2">
        <f t="shared" si="2"/>
        <v>-22</v>
      </c>
      <c r="M43" s="76"/>
    </row>
    <row r="44" spans="1:13">
      <c r="A44" s="2">
        <f t="shared" si="0"/>
        <v>0</v>
      </c>
      <c r="B44" s="3"/>
      <c r="C44" s="12" t="str">
        <f t="shared" si="6"/>
        <v>0yrs</v>
      </c>
      <c r="D44" s="17">
        <f ca="1">NPV(D$17/$O$12,D366:D$413)</f>
        <v>0</v>
      </c>
      <c r="E44" s="17">
        <f ca="1">NPV(E$17/$O$12,E366:E$413)</f>
        <v>0</v>
      </c>
      <c r="F44" s="17">
        <f ca="1">NPV(F$17/$O$12,F366:F$413)</f>
        <v>0</v>
      </c>
      <c r="G44" s="17" t="str">
        <f t="shared" ca="1" si="7"/>
        <v/>
      </c>
      <c r="H44" s="17">
        <f ca="1">NPV(H$17/$O$12,H366:H$413)</f>
        <v>0</v>
      </c>
      <c r="I44" s="17">
        <f ca="1">NPV(I$17/$O$12,I366:I$413)</f>
        <v>0</v>
      </c>
      <c r="J44" s="17">
        <f ca="1">NPV(J$17/$O$12,J366:J$413)</f>
        <v>0</v>
      </c>
      <c r="K44" s="79"/>
      <c r="L44" s="2">
        <f t="shared" si="2"/>
        <v>-23</v>
      </c>
      <c r="M44" s="76"/>
    </row>
    <row r="45" spans="1:13">
      <c r="A45" s="2">
        <f t="shared" si="0"/>
        <v>0</v>
      </c>
      <c r="B45" s="3"/>
      <c r="C45" s="12" t="str">
        <f t="shared" si="6"/>
        <v>0yrs</v>
      </c>
      <c r="D45" s="17">
        <f ca="1">NPV(D$17/$O$12,D378:D$413)</f>
        <v>0</v>
      </c>
      <c r="E45" s="17">
        <f ca="1">NPV(E$17/$O$12,E378:E$413)</f>
        <v>0</v>
      </c>
      <c r="F45" s="17">
        <f ca="1">NPV(F$17/$O$12,F378:F$413)</f>
        <v>0</v>
      </c>
      <c r="G45" s="17" t="str">
        <f t="shared" ca="1" si="7"/>
        <v/>
      </c>
      <c r="H45" s="17">
        <f ca="1">NPV(H$17/$O$12,H378:H$413)</f>
        <v>0</v>
      </c>
      <c r="I45" s="17">
        <f ca="1">NPV(I$17/$O$12,I378:I$413)</f>
        <v>0</v>
      </c>
      <c r="J45" s="17">
        <f ca="1">NPV(J$17/$O$12,J378:J$413)</f>
        <v>0</v>
      </c>
      <c r="K45" s="79"/>
      <c r="L45" s="2">
        <f t="shared" si="2"/>
        <v>-24</v>
      </c>
      <c r="M45" s="76"/>
    </row>
    <row r="46" spans="1:13">
      <c r="A46" s="2">
        <f t="shared" si="0"/>
        <v>0</v>
      </c>
      <c r="B46" s="3"/>
      <c r="C46" s="12" t="str">
        <f t="shared" si="6"/>
        <v>0yrs</v>
      </c>
      <c r="D46" s="17">
        <f ca="1">NPV(D$17/$O$12,D390:D$413)</f>
        <v>0</v>
      </c>
      <c r="E46" s="17">
        <f ca="1">NPV(E$17/$O$12,E390:E$413)</f>
        <v>0</v>
      </c>
      <c r="F46" s="17">
        <f ca="1">NPV(F$17/$O$12,F390:F$413)</f>
        <v>0</v>
      </c>
      <c r="G46" s="17" t="str">
        <f t="shared" ca="1" si="7"/>
        <v/>
      </c>
      <c r="H46" s="17">
        <f ca="1">NPV(H$17/$O$12,H390:H$413)</f>
        <v>0</v>
      </c>
      <c r="I46" s="17">
        <f ca="1">NPV(I$17/$O$12,I390:I$413)</f>
        <v>0</v>
      </c>
      <c r="J46" s="17">
        <f ca="1">NPV(J$17/$O$12,J390:J$413)</f>
        <v>0</v>
      </c>
      <c r="K46" s="79"/>
      <c r="L46" s="2">
        <f t="shared" si="2"/>
        <v>-25</v>
      </c>
      <c r="M46" s="76"/>
    </row>
    <row r="47" spans="1:13">
      <c r="A47" s="2">
        <f t="shared" si="0"/>
        <v>0</v>
      </c>
      <c r="B47" s="3"/>
      <c r="C47" s="11" t="str">
        <f t="shared" si="6"/>
        <v>0yrs</v>
      </c>
      <c r="D47" s="18">
        <f ca="1">NPV(D$17/$O$12,D402:D$413)</f>
        <v>0</v>
      </c>
      <c r="E47" s="18">
        <f ca="1">NPV(E$17/$O$12,E402:E$413)</f>
        <v>0</v>
      </c>
      <c r="F47" s="18">
        <f ca="1">NPV(F$17/$O$12,F402:F$413)</f>
        <v>0</v>
      </c>
      <c r="G47" s="18" t="str">
        <f t="shared" ca="1" si="7"/>
        <v/>
      </c>
      <c r="H47" s="18">
        <f ca="1">NPV(H$17/$O$12,H402:H$413)</f>
        <v>0</v>
      </c>
      <c r="I47" s="18">
        <f ca="1">NPV(I$17/$O$12,I402:I$413)</f>
        <v>0</v>
      </c>
      <c r="J47" s="18">
        <f ca="1">NPV(J$17/$O$12,J402:J$413)</f>
        <v>0</v>
      </c>
      <c r="K47" s="79"/>
      <c r="L47" s="2">
        <f t="shared" si="2"/>
        <v>-26</v>
      </c>
      <c r="M47" s="76"/>
    </row>
    <row r="48" spans="1:13">
      <c r="A48" s="2">
        <f t="shared" si="0"/>
        <v>0</v>
      </c>
      <c r="B48" s="3"/>
      <c r="C48" s="13"/>
      <c r="D48" s="13"/>
      <c r="E48" s="120" t="s">
        <v>32</v>
      </c>
      <c r="F48" s="121"/>
      <c r="G48" s="80"/>
      <c r="H48" s="120" t="s">
        <v>31</v>
      </c>
      <c r="I48" s="121"/>
      <c r="J48" s="87"/>
      <c r="K48" s="14"/>
      <c r="L48" s="2"/>
    </row>
    <row r="49" spans="1:17">
      <c r="A49" s="2">
        <f t="shared" si="0"/>
        <v>0</v>
      </c>
      <c r="B49" s="3"/>
      <c r="C49" s="13"/>
      <c r="D49" s="13"/>
      <c r="E49" s="14"/>
      <c r="F49" s="14"/>
      <c r="G49" s="14"/>
      <c r="H49" s="14"/>
      <c r="I49" s="14"/>
      <c r="J49" s="14"/>
      <c r="K49" s="14"/>
      <c r="L49" s="3"/>
    </row>
    <row r="50" spans="1:17">
      <c r="A50" s="3"/>
      <c r="B50" s="3"/>
      <c r="C50" s="3"/>
      <c r="D50" s="3"/>
      <c r="E50" s="3"/>
      <c r="F50" s="3"/>
      <c r="G50" s="3"/>
      <c r="H50" s="111" t="s">
        <v>43</v>
      </c>
      <c r="I50" s="112">
        <f>M355/L355/12</f>
        <v>2.8902959193653182</v>
      </c>
      <c r="J50" s="3"/>
      <c r="K50" s="3"/>
      <c r="L50" s="3"/>
    </row>
    <row r="51" spans="1:17">
      <c r="A51" s="3"/>
      <c r="B51" s="3"/>
      <c r="C51" s="3"/>
      <c r="D51" s="3"/>
      <c r="E51" s="3"/>
      <c r="F51" s="3"/>
      <c r="G51" s="3"/>
      <c r="H51" s="3"/>
      <c r="I51" s="3"/>
      <c r="J51" s="3"/>
      <c r="K51" s="3"/>
      <c r="L51" s="3"/>
    </row>
    <row r="52" spans="1:17">
      <c r="A52" s="3"/>
      <c r="B52" s="3"/>
      <c r="C52" s="3"/>
      <c r="D52" s="3"/>
      <c r="E52" s="3"/>
      <c r="F52" s="3"/>
      <c r="G52" s="3"/>
      <c r="H52" s="3"/>
      <c r="I52" s="3"/>
      <c r="J52" s="3"/>
      <c r="K52" s="3"/>
      <c r="L52" s="3"/>
    </row>
    <row r="53" spans="1:17" ht="17.45" customHeight="1" thickBot="1">
      <c r="A53" s="3"/>
      <c r="B53" s="3"/>
      <c r="C53" s="3"/>
      <c r="D53" s="3"/>
      <c r="E53" s="3"/>
      <c r="F53" s="3"/>
      <c r="G53" s="3"/>
      <c r="H53" s="3"/>
      <c r="I53" s="3"/>
      <c r="J53" s="3"/>
      <c r="K53" s="3"/>
      <c r="L53" s="3"/>
    </row>
    <row r="54" spans="1:17">
      <c r="A54">
        <v>1</v>
      </c>
      <c r="B54" s="77">
        <f ca="1">F11</f>
        <v>45699</v>
      </c>
      <c r="C54" s="74">
        <f>IF($F$8*12&gt;=A54,Amort!D17,0)</f>
        <v>2800000</v>
      </c>
      <c r="D54" s="75">
        <f t="shared" ref="D54:D117" ca="1" si="8">$C54*(D$17-$F$9)*(B55-B54)/$O$11</f>
        <v>-1775.5208333333333</v>
      </c>
      <c r="E54" s="75">
        <f t="shared" ref="E54:E117" ca="1" si="9">$C54*(E$17-$F$9)*(B55-B54)/$O$11</f>
        <v>-1183.680555555555</v>
      </c>
      <c r="F54" s="75">
        <f t="shared" ref="F54:F117" ca="1" si="10">$C54*(F$17-$F$9)*(B55-B54)/$O$11</f>
        <v>-591.8402777777784</v>
      </c>
      <c r="G54" s="75"/>
      <c r="H54" s="75">
        <f t="shared" ref="H54:H117" ca="1" si="11">$C54*(H$17-$F$9)*(B55-B54)/$O$11</f>
        <v>591.8402777777784</v>
      </c>
      <c r="I54" s="75">
        <f t="shared" ref="I54:I117" ca="1" si="12">$C54*(I$17-$F$9)*(B55-B54)/$O$11</f>
        <v>1183.680555555555</v>
      </c>
      <c r="J54" s="75">
        <f t="shared" ref="J54:J117" ca="1" si="13">$C54*(J$17-$F$9)*(B55-B54)/$O$11</f>
        <v>1775.5208333333333</v>
      </c>
      <c r="K54" s="99"/>
      <c r="L54" s="113">
        <f>C54-C55</f>
        <v>5645.6735888659023</v>
      </c>
      <c r="M54" s="114">
        <f>A54*L54</f>
        <v>5645.6735888659023</v>
      </c>
    </row>
    <row r="55" spans="1:17">
      <c r="A55">
        <v>2</v>
      </c>
      <c r="B55" s="78">
        <f ca="1">B54+30.4375</f>
        <v>45729.4375</v>
      </c>
      <c r="C55" s="74">
        <f>IF($F$8*12&gt;=A55,Amort!D18,0)</f>
        <v>2794354.3264111341</v>
      </c>
      <c r="D55" s="75">
        <f t="shared" ca="1" si="8"/>
        <v>-1771.9408293778934</v>
      </c>
      <c r="E55" s="75">
        <f t="shared" ca="1" si="9"/>
        <v>-1181.2938862519284</v>
      </c>
      <c r="F55" s="75">
        <f t="shared" ca="1" si="10"/>
        <v>-590.64694312596509</v>
      </c>
      <c r="G55" s="75"/>
      <c r="H55" s="75">
        <f t="shared" ca="1" si="11"/>
        <v>590.64694312596509</v>
      </c>
      <c r="I55" s="75">
        <f t="shared" ca="1" si="12"/>
        <v>1181.2938862519284</v>
      </c>
      <c r="J55" s="75">
        <f t="shared" ca="1" si="13"/>
        <v>1771.9408293778934</v>
      </c>
      <c r="K55" s="99"/>
      <c r="L55" s="113">
        <f t="shared" ref="L55:L118" si="14">C55-C56</f>
        <v>5663.3163188309409</v>
      </c>
      <c r="M55" s="114">
        <f t="shared" ref="M55:M118" si="15">A55*L55</f>
        <v>11326.632637661882</v>
      </c>
      <c r="P55" s="86"/>
    </row>
    <row r="56" spans="1:17">
      <c r="A56">
        <v>3</v>
      </c>
      <c r="B56" s="78">
        <f t="shared" ref="B56:B119" ca="1" si="16">B55+30.4375</f>
        <v>45759.875</v>
      </c>
      <c r="C56" s="74">
        <f>IF($F$8*12&gt;=A56,Amort!D19,0)</f>
        <v>2788691.0100923032</v>
      </c>
      <c r="D56" s="75">
        <f t="shared" ca="1" si="8"/>
        <v>-1768.3496379100934</v>
      </c>
      <c r="E56" s="75">
        <f t="shared" ca="1" si="9"/>
        <v>-1178.8997586067283</v>
      </c>
      <c r="F56" s="75">
        <f t="shared" ca="1" si="10"/>
        <v>-589.44987930336504</v>
      </c>
      <c r="G56" s="75"/>
      <c r="H56" s="75">
        <f t="shared" ca="1" si="11"/>
        <v>589.44987930336504</v>
      </c>
      <c r="I56" s="75">
        <f t="shared" ca="1" si="12"/>
        <v>1178.8997586067283</v>
      </c>
      <c r="J56" s="75">
        <f t="shared" ca="1" si="13"/>
        <v>1768.3496379100934</v>
      </c>
      <c r="K56" s="99"/>
      <c r="L56" s="113">
        <f t="shared" si="14"/>
        <v>5681.0141823273152</v>
      </c>
      <c r="M56" s="114">
        <f t="shared" si="15"/>
        <v>17043.042546981946</v>
      </c>
      <c r="O56" s="86" t="s">
        <v>28</v>
      </c>
      <c r="P56" s="86" t="s">
        <v>29</v>
      </c>
      <c r="Q56" s="83" t="s">
        <v>30</v>
      </c>
    </row>
    <row r="57" spans="1:17">
      <c r="A57">
        <v>4</v>
      </c>
      <c r="B57" s="78">
        <f t="shared" ca="1" si="16"/>
        <v>45790.3125</v>
      </c>
      <c r="C57" s="74">
        <f>IF($F$8*12&gt;=A57,Amort!D20,0)</f>
        <v>2783009.9959099758</v>
      </c>
      <c r="D57" s="75">
        <f t="shared" ca="1" si="8"/>
        <v>-1764.747223968956</v>
      </c>
      <c r="E57" s="75">
        <f t="shared" ca="1" si="9"/>
        <v>-1176.4981493126368</v>
      </c>
      <c r="F57" s="75">
        <f t="shared" ca="1" si="10"/>
        <v>-588.24907465631918</v>
      </c>
      <c r="G57" s="75"/>
      <c r="H57" s="75">
        <f t="shared" ca="1" si="11"/>
        <v>588.24907465631918</v>
      </c>
      <c r="I57" s="75">
        <f t="shared" ca="1" si="12"/>
        <v>1176.4981493126368</v>
      </c>
      <c r="J57" s="75">
        <f t="shared" ca="1" si="13"/>
        <v>1764.747223968956</v>
      </c>
      <c r="K57" s="99"/>
      <c r="L57" s="113">
        <f t="shared" si="14"/>
        <v>5698.7673516473733</v>
      </c>
      <c r="M57" s="114">
        <f t="shared" si="15"/>
        <v>22795.069406589493</v>
      </c>
      <c r="O57" s="86">
        <v>30</v>
      </c>
      <c r="P57" s="86"/>
      <c r="Q57" s="83">
        <v>1</v>
      </c>
    </row>
    <row r="58" spans="1:17">
      <c r="A58">
        <v>5</v>
      </c>
      <c r="B58" s="78">
        <f t="shared" ca="1" si="16"/>
        <v>45820.75</v>
      </c>
      <c r="C58" s="74">
        <f>IF($F$8*12&gt;=A58,Amort!D21,0)</f>
        <v>2777311.2285583285</v>
      </c>
      <c r="D58" s="75">
        <f t="shared" ca="1" si="8"/>
        <v>-1761.1335524842525</v>
      </c>
      <c r="E58" s="75">
        <f t="shared" ca="1" si="9"/>
        <v>-1174.0890349895012</v>
      </c>
      <c r="F58" s="75">
        <f t="shared" ca="1" si="10"/>
        <v>-587.0445174947514</v>
      </c>
      <c r="G58" s="75"/>
      <c r="H58" s="75">
        <f t="shared" ca="1" si="11"/>
        <v>587.0445174947514</v>
      </c>
      <c r="I58" s="75">
        <f t="shared" ca="1" si="12"/>
        <v>1174.0890349895012</v>
      </c>
      <c r="J58" s="75">
        <f t="shared" ca="1" si="13"/>
        <v>1761.1335524842525</v>
      </c>
      <c r="K58" s="99"/>
      <c r="L58" s="113">
        <f t="shared" si="14"/>
        <v>5716.5759996213019</v>
      </c>
      <c r="M58" s="114">
        <f t="shared" si="15"/>
        <v>28582.879998106509</v>
      </c>
      <c r="O58" s="86">
        <v>25</v>
      </c>
      <c r="P58" s="86">
        <v>20</v>
      </c>
      <c r="Q58" s="83">
        <v>2</v>
      </c>
    </row>
    <row r="59" spans="1:17">
      <c r="A59">
        <v>6</v>
      </c>
      <c r="B59" s="78">
        <f t="shared" ca="1" si="16"/>
        <v>45851.1875</v>
      </c>
      <c r="C59" s="74">
        <f>IF($F$8*12&gt;=A59,Amort!D22,0)</f>
        <v>2771594.6525587072</v>
      </c>
      <c r="D59" s="75">
        <f t="shared" ca="1" si="8"/>
        <v>-1757.5085882761593</v>
      </c>
      <c r="E59" s="75">
        <f t="shared" ca="1" si="9"/>
        <v>-1171.6723921841055</v>
      </c>
      <c r="F59" s="75">
        <f t="shared" ca="1" si="10"/>
        <v>-585.83619609205368</v>
      </c>
      <c r="G59" s="75"/>
      <c r="H59" s="75">
        <f t="shared" ca="1" si="11"/>
        <v>585.83619609205368</v>
      </c>
      <c r="I59" s="75">
        <f t="shared" ca="1" si="12"/>
        <v>1171.6723921841055</v>
      </c>
      <c r="J59" s="75">
        <f t="shared" ca="1" si="13"/>
        <v>1757.5085882761593</v>
      </c>
      <c r="K59" s="99"/>
      <c r="L59" s="113">
        <f t="shared" si="14"/>
        <v>5734.4402996199206</v>
      </c>
      <c r="M59" s="114">
        <f t="shared" si="15"/>
        <v>34406.641797719523</v>
      </c>
      <c r="O59" s="86">
        <v>20</v>
      </c>
      <c r="P59" s="86">
        <v>15</v>
      </c>
      <c r="Q59" s="83">
        <v>3</v>
      </c>
    </row>
    <row r="60" spans="1:17">
      <c r="A60">
        <v>7</v>
      </c>
      <c r="B60" s="78">
        <f t="shared" ca="1" si="16"/>
        <v>45881.625</v>
      </c>
      <c r="C60" s="74">
        <f>IF($F$8*12&gt;=A60,Amort!D23,0)</f>
        <v>2765860.2122590872</v>
      </c>
      <c r="D60" s="75">
        <f t="shared" ca="1" si="8"/>
        <v>-1753.8722960549162</v>
      </c>
      <c r="E60" s="75">
        <f t="shared" ca="1" si="9"/>
        <v>-1169.2481973699435</v>
      </c>
      <c r="F60" s="75">
        <f t="shared" ca="1" si="10"/>
        <v>-584.62409868497241</v>
      </c>
      <c r="G60" s="75"/>
      <c r="H60" s="75">
        <f t="shared" ca="1" si="11"/>
        <v>584.62409868497241</v>
      </c>
      <c r="I60" s="75">
        <f t="shared" ca="1" si="12"/>
        <v>1169.2481973699435</v>
      </c>
      <c r="J60" s="75">
        <f t="shared" ca="1" si="13"/>
        <v>1753.8722960549162</v>
      </c>
      <c r="K60" s="99"/>
      <c r="L60" s="113">
        <f t="shared" si="14"/>
        <v>5752.3604255560786</v>
      </c>
      <c r="M60" s="114">
        <f t="shared" si="15"/>
        <v>40266.52297889255</v>
      </c>
      <c r="O60" s="86">
        <v>15</v>
      </c>
      <c r="P60" s="86">
        <v>14</v>
      </c>
      <c r="Q60" s="83">
        <v>4</v>
      </c>
    </row>
    <row r="61" spans="1:17">
      <c r="A61">
        <v>8</v>
      </c>
      <c r="B61" s="78">
        <f t="shared" ca="1" si="16"/>
        <v>45912.0625</v>
      </c>
      <c r="C61" s="74">
        <f>IF($F$8*12&gt;=A61,Amort!D24,0)</f>
        <v>2760107.8518335312</v>
      </c>
      <c r="D61" s="75">
        <f t="shared" ca="1" si="8"/>
        <v>-1750.2246404204811</v>
      </c>
      <c r="E61" s="75">
        <f t="shared" ca="1" si="9"/>
        <v>-1166.8164269469869</v>
      </c>
      <c r="F61" s="75">
        <f t="shared" ca="1" si="10"/>
        <v>-583.40821347349424</v>
      </c>
      <c r="G61" s="75"/>
      <c r="H61" s="75">
        <f t="shared" ca="1" si="11"/>
        <v>583.40821347349424</v>
      </c>
      <c r="I61" s="75">
        <f t="shared" ca="1" si="12"/>
        <v>1166.8164269469869</v>
      </c>
      <c r="J61" s="75">
        <f t="shared" ca="1" si="13"/>
        <v>1750.2246404204811</v>
      </c>
      <c r="K61" s="99"/>
      <c r="L61" s="113">
        <f t="shared" si="14"/>
        <v>5770.3365518860519</v>
      </c>
      <c r="M61" s="114">
        <f t="shared" si="15"/>
        <v>46162.692415088415</v>
      </c>
      <c r="O61" s="86">
        <v>10</v>
      </c>
      <c r="P61" s="86">
        <v>13</v>
      </c>
      <c r="Q61" s="83">
        <v>5</v>
      </c>
    </row>
    <row r="62" spans="1:17">
      <c r="A62">
        <v>9</v>
      </c>
      <c r="B62" s="78">
        <f t="shared" ca="1" si="16"/>
        <v>45942.5</v>
      </c>
      <c r="C62" s="74">
        <f>IF($F$8*12&gt;=A62,Amort!D25,0)</f>
        <v>2754337.5152816451</v>
      </c>
      <c r="D62" s="75">
        <f t="shared" ca="1" si="8"/>
        <v>-1746.5655858621888</v>
      </c>
      <c r="E62" s="75">
        <f t="shared" ca="1" si="9"/>
        <v>-1164.3770572414587</v>
      </c>
      <c r="F62" s="75">
        <f t="shared" ca="1" si="10"/>
        <v>-582.18852862073015</v>
      </c>
      <c r="G62" s="75"/>
      <c r="H62" s="75">
        <f t="shared" ca="1" si="11"/>
        <v>582.18852862073015</v>
      </c>
      <c r="I62" s="75">
        <f t="shared" ca="1" si="12"/>
        <v>1164.3770572414587</v>
      </c>
      <c r="J62" s="75">
        <f t="shared" ca="1" si="13"/>
        <v>1746.5655858621888</v>
      </c>
      <c r="K62" s="99"/>
      <c r="L62" s="113">
        <f t="shared" si="14"/>
        <v>5788.3688536109403</v>
      </c>
      <c r="M62" s="114">
        <f t="shared" si="15"/>
        <v>52095.319682498462</v>
      </c>
      <c r="O62" s="86">
        <v>7</v>
      </c>
      <c r="P62" s="86">
        <v>12</v>
      </c>
      <c r="Q62" s="83"/>
    </row>
    <row r="63" spans="1:17">
      <c r="A63">
        <v>10</v>
      </c>
      <c r="B63" s="78">
        <f t="shared" ca="1" si="16"/>
        <v>45972.9375</v>
      </c>
      <c r="C63" s="74">
        <f>IF($F$8*12&gt;=A63,Amort!D26,0)</f>
        <v>2748549.1464280342</v>
      </c>
      <c r="D63" s="75">
        <f t="shared" ca="1" si="8"/>
        <v>-1742.8950967584015</v>
      </c>
      <c r="E63" s="75">
        <f t="shared" ca="1" si="9"/>
        <v>-1161.9300645056005</v>
      </c>
      <c r="F63" s="75">
        <f t="shared" ca="1" si="10"/>
        <v>-580.96503225280117</v>
      </c>
      <c r="G63" s="75"/>
      <c r="H63" s="75">
        <f t="shared" ca="1" si="11"/>
        <v>580.96503225280117</v>
      </c>
      <c r="I63" s="75">
        <f t="shared" ca="1" si="12"/>
        <v>1161.9300645056005</v>
      </c>
      <c r="J63" s="75">
        <f t="shared" ca="1" si="13"/>
        <v>1742.8950967584015</v>
      </c>
      <c r="K63" s="99"/>
      <c r="L63" s="113">
        <f t="shared" si="14"/>
        <v>5806.4575062785298</v>
      </c>
      <c r="M63" s="114">
        <f t="shared" si="15"/>
        <v>58064.575062785298</v>
      </c>
      <c r="O63" s="86">
        <v>5</v>
      </c>
      <c r="P63" s="86">
        <v>11</v>
      </c>
      <c r="Q63" s="83"/>
    </row>
    <row r="64" spans="1:17">
      <c r="A64">
        <v>11</v>
      </c>
      <c r="B64" s="78">
        <f t="shared" ca="1" si="16"/>
        <v>46003.375</v>
      </c>
      <c r="C64" s="74">
        <f>IF($F$8*12&gt;=A64,Amort!D27,0)</f>
        <v>2742742.6889217556</v>
      </c>
      <c r="D64" s="75">
        <f t="shared" ca="1" si="8"/>
        <v>-1739.2131373761652</v>
      </c>
      <c r="E64" s="75">
        <f t="shared" ca="1" si="9"/>
        <v>-1159.475424917443</v>
      </c>
      <c r="F64" s="75">
        <f t="shared" ca="1" si="10"/>
        <v>-579.7377124587224</v>
      </c>
      <c r="G64" s="75"/>
      <c r="H64" s="75">
        <f t="shared" ca="1" si="11"/>
        <v>579.7377124587224</v>
      </c>
      <c r="I64" s="75">
        <f t="shared" ca="1" si="12"/>
        <v>1159.475424917443</v>
      </c>
      <c r="J64" s="75">
        <f t="shared" ca="1" si="13"/>
        <v>1739.2131373761652</v>
      </c>
      <c r="K64" s="99"/>
      <c r="L64" s="113">
        <f t="shared" si="14"/>
        <v>5824.6026859856211</v>
      </c>
      <c r="M64" s="114">
        <f t="shared" si="15"/>
        <v>64070.629545841832</v>
      </c>
      <c r="O64" s="86"/>
      <c r="P64" s="86">
        <v>10</v>
      </c>
      <c r="Q64" s="83"/>
    </row>
    <row r="65" spans="1:17">
      <c r="A65">
        <v>12</v>
      </c>
      <c r="B65" s="78">
        <f t="shared" ca="1" si="16"/>
        <v>46033.8125</v>
      </c>
      <c r="C65" s="74">
        <f>IF($F$8*12&gt;=A65,Amort!D28,0)</f>
        <v>2736918.08623577</v>
      </c>
      <c r="D65" s="75">
        <f t="shared" ca="1" si="8"/>
        <v>-1735.5196718708592</v>
      </c>
      <c r="E65" s="75">
        <f t="shared" ca="1" si="9"/>
        <v>-1157.0131145805724</v>
      </c>
      <c r="F65" s="75">
        <f t="shared" ca="1" si="10"/>
        <v>-578.50655729028699</v>
      </c>
      <c r="G65" s="75"/>
      <c r="H65" s="75">
        <f t="shared" ca="1" si="11"/>
        <v>578.50655729028699</v>
      </c>
      <c r="I65" s="75">
        <f t="shared" ca="1" si="12"/>
        <v>1157.0131145805724</v>
      </c>
      <c r="J65" s="75">
        <f t="shared" ca="1" si="13"/>
        <v>1735.5196718708592</v>
      </c>
      <c r="K65" s="99"/>
      <c r="L65" s="113">
        <f t="shared" si="14"/>
        <v>5842.8045693789609</v>
      </c>
      <c r="M65" s="114">
        <f t="shared" si="15"/>
        <v>70113.654832547531</v>
      </c>
      <c r="O65" s="86"/>
      <c r="P65" s="86">
        <v>9</v>
      </c>
      <c r="Q65" s="83"/>
    </row>
    <row r="66" spans="1:17">
      <c r="A66">
        <v>13</v>
      </c>
      <c r="B66" s="78">
        <f t="shared" ca="1" si="16"/>
        <v>46064.25</v>
      </c>
      <c r="C66" s="74">
        <f>IF($F$8*12&gt;=A66,Amort!D29,0)</f>
        <v>2731075.2816663911</v>
      </c>
      <c r="D66" s="75">
        <f t="shared" ca="1" si="8"/>
        <v>-1731.8146642858496</v>
      </c>
      <c r="E66" s="75">
        <f t="shared" ca="1" si="9"/>
        <v>-1154.5431095238991</v>
      </c>
      <c r="F66" s="75">
        <f t="shared" ca="1" si="10"/>
        <v>-577.27155476195037</v>
      </c>
      <c r="G66" s="75"/>
      <c r="H66" s="75">
        <f t="shared" ca="1" si="11"/>
        <v>577.27155476195037</v>
      </c>
      <c r="I66" s="75">
        <f t="shared" ca="1" si="12"/>
        <v>1154.5431095238991</v>
      </c>
      <c r="J66" s="75">
        <f t="shared" ca="1" si="13"/>
        <v>1731.8146642858496</v>
      </c>
      <c r="K66" s="99"/>
      <c r="L66" s="113">
        <f t="shared" si="14"/>
        <v>5861.0633336585015</v>
      </c>
      <c r="M66" s="114">
        <f t="shared" si="15"/>
        <v>76193.82333756052</v>
      </c>
      <c r="O66" s="86"/>
      <c r="P66" s="86">
        <v>8</v>
      </c>
      <c r="Q66" s="83"/>
    </row>
    <row r="67" spans="1:17">
      <c r="A67">
        <v>14</v>
      </c>
      <c r="B67" s="78">
        <f t="shared" ca="1" si="16"/>
        <v>46094.6875</v>
      </c>
      <c r="C67" s="74">
        <f>IF($F$8*12&gt;=A67,Amort!D30,0)</f>
        <v>2725214.2183327326</v>
      </c>
      <c r="D67" s="75">
        <f t="shared" ca="1" si="8"/>
        <v>-1728.0980785521365</v>
      </c>
      <c r="E67" s="75">
        <f t="shared" ca="1" si="9"/>
        <v>-1152.0653857014238</v>
      </c>
      <c r="F67" s="75">
        <f t="shared" ca="1" si="10"/>
        <v>-576.03269285071258</v>
      </c>
      <c r="G67" s="75"/>
      <c r="H67" s="75">
        <f t="shared" ca="1" si="11"/>
        <v>576.03269285071258</v>
      </c>
      <c r="I67" s="75">
        <f t="shared" ca="1" si="12"/>
        <v>1152.0653857014238</v>
      </c>
      <c r="J67" s="75">
        <f t="shared" ca="1" si="13"/>
        <v>1728.0980785521365</v>
      </c>
      <c r="K67" s="99"/>
      <c r="L67" s="113">
        <f t="shared" si="14"/>
        <v>5879.3791565760039</v>
      </c>
      <c r="M67" s="114">
        <f t="shared" si="15"/>
        <v>82311.308192064054</v>
      </c>
      <c r="O67" s="86"/>
      <c r="P67" s="86">
        <v>7</v>
      </c>
      <c r="Q67" s="83"/>
    </row>
    <row r="68" spans="1:17">
      <c r="A68">
        <v>15</v>
      </c>
      <c r="B68" s="78">
        <f t="shared" ca="1" si="16"/>
        <v>46125.125</v>
      </c>
      <c r="C68" s="74">
        <f>IF($F$8*12&gt;=A68,Amort!D31,0)</f>
        <v>2719334.8391761566</v>
      </c>
      <c r="D68" s="75">
        <f t="shared" ca="1" si="8"/>
        <v>-1724.3698784880055</v>
      </c>
      <c r="E68" s="75">
        <f t="shared" ca="1" si="9"/>
        <v>-1149.5799189920031</v>
      </c>
      <c r="F68" s="75">
        <f t="shared" ca="1" si="10"/>
        <v>-574.78995949600233</v>
      </c>
      <c r="G68" s="75"/>
      <c r="H68" s="75">
        <f t="shared" ca="1" si="11"/>
        <v>574.78995949600233</v>
      </c>
      <c r="I68" s="75">
        <f t="shared" ca="1" si="12"/>
        <v>1149.5799189920031</v>
      </c>
      <c r="J68" s="75">
        <f t="shared" ca="1" si="13"/>
        <v>1724.3698784880055</v>
      </c>
      <c r="K68" s="99"/>
      <c r="L68" s="113">
        <f t="shared" si="14"/>
        <v>5897.7522164406255</v>
      </c>
      <c r="M68" s="114">
        <f t="shared" si="15"/>
        <v>88466.283246609382</v>
      </c>
      <c r="O68" s="83"/>
      <c r="P68" s="86">
        <v>6</v>
      </c>
      <c r="Q68" s="83"/>
    </row>
    <row r="69" spans="1:17">
      <c r="A69">
        <v>16</v>
      </c>
      <c r="B69" s="78">
        <f t="shared" ca="1" si="16"/>
        <v>46155.5625</v>
      </c>
      <c r="C69" s="74">
        <f>IF($F$8*12&gt;=A69,Amort!D32,0)</f>
        <v>2713437.0869597159</v>
      </c>
      <c r="D69" s="75">
        <f t="shared" ca="1" si="8"/>
        <v>-1720.6300277986738</v>
      </c>
      <c r="E69" s="75">
        <f t="shared" ca="1" si="9"/>
        <v>-1147.0866851991157</v>
      </c>
      <c r="F69" s="75">
        <f t="shared" ca="1" si="10"/>
        <v>-573.54334259955851</v>
      </c>
      <c r="G69" s="75"/>
      <c r="H69" s="75">
        <f t="shared" ca="1" si="11"/>
        <v>573.54334259955851</v>
      </c>
      <c r="I69" s="75">
        <f t="shared" ca="1" si="12"/>
        <v>1147.0866851991157</v>
      </c>
      <c r="J69" s="75">
        <f t="shared" ca="1" si="13"/>
        <v>1720.6300277986738</v>
      </c>
      <c r="K69" s="99"/>
      <c r="L69" s="113">
        <f t="shared" si="14"/>
        <v>5916.1826921170577</v>
      </c>
      <c r="M69" s="114">
        <f t="shared" si="15"/>
        <v>94658.923073872924</v>
      </c>
      <c r="P69" s="86">
        <v>5</v>
      </c>
    </row>
    <row r="70" spans="1:17">
      <c r="A70">
        <v>17</v>
      </c>
      <c r="B70" s="78">
        <f t="shared" ca="1" si="16"/>
        <v>46186</v>
      </c>
      <c r="C70" s="74">
        <f>IF($F$8*12&gt;=A70,Amort!D33,0)</f>
        <v>2707520.9042675989</v>
      </c>
      <c r="D70" s="75">
        <f t="shared" ca="1" si="8"/>
        <v>-1716.8784900759383</v>
      </c>
      <c r="E70" s="75">
        <f t="shared" ca="1" si="9"/>
        <v>-1144.5856600506252</v>
      </c>
      <c r="F70" s="75">
        <f t="shared" ca="1" si="10"/>
        <v>-572.29283002531326</v>
      </c>
      <c r="G70" s="75"/>
      <c r="H70" s="75">
        <f t="shared" ca="1" si="11"/>
        <v>572.29283002531326</v>
      </c>
      <c r="I70" s="75">
        <f t="shared" ca="1" si="12"/>
        <v>1144.5856600506252</v>
      </c>
      <c r="J70" s="75">
        <f t="shared" ca="1" si="13"/>
        <v>1716.8784900759383</v>
      </c>
      <c r="K70" s="99"/>
      <c r="L70" s="113">
        <f t="shared" si="14"/>
        <v>5934.6707630297169</v>
      </c>
      <c r="M70" s="114">
        <f t="shared" si="15"/>
        <v>100889.40297150519</v>
      </c>
      <c r="P70" s="86">
        <v>4</v>
      </c>
    </row>
    <row r="71" spans="1:17">
      <c r="A71">
        <v>18</v>
      </c>
      <c r="B71" s="78">
        <f t="shared" ca="1" si="16"/>
        <v>46216.4375</v>
      </c>
      <c r="C71" s="74">
        <f>IF($F$8*12&gt;=A71,Amort!D34,0)</f>
        <v>2701586.2335045692</v>
      </c>
      <c r="D71" s="75">
        <f t="shared" ca="1" si="8"/>
        <v>-1713.1152287978191</v>
      </c>
      <c r="E71" s="75">
        <f t="shared" ca="1" si="9"/>
        <v>-1142.0768191985455</v>
      </c>
      <c r="F71" s="75">
        <f t="shared" ca="1" si="10"/>
        <v>-571.03840959927356</v>
      </c>
      <c r="G71" s="75"/>
      <c r="H71" s="75">
        <f t="shared" ca="1" si="11"/>
        <v>571.03840959927356</v>
      </c>
      <c r="I71" s="75">
        <f t="shared" ca="1" si="12"/>
        <v>1142.0768191985455</v>
      </c>
      <c r="J71" s="75">
        <f t="shared" ca="1" si="13"/>
        <v>1713.1152287978191</v>
      </c>
      <c r="K71" s="99"/>
      <c r="L71" s="113">
        <f t="shared" si="14"/>
        <v>5953.2166091641411</v>
      </c>
      <c r="M71" s="114">
        <f t="shared" si="15"/>
        <v>107157.89896495454</v>
      </c>
      <c r="P71" s="86">
        <v>3</v>
      </c>
    </row>
    <row r="72" spans="1:17">
      <c r="A72">
        <v>19</v>
      </c>
      <c r="B72" s="78">
        <f t="shared" ca="1" si="16"/>
        <v>46246.875</v>
      </c>
      <c r="C72" s="74">
        <f>IF($F$8*12&gt;=A72,Amort!D35,0)</f>
        <v>2695633.016895405</v>
      </c>
      <c r="D72" s="75">
        <f t="shared" ca="1" si="8"/>
        <v>-1709.3402073282059</v>
      </c>
      <c r="E72" s="75">
        <f t="shared" ca="1" si="9"/>
        <v>-1139.5601382188033</v>
      </c>
      <c r="F72" s="75">
        <f t="shared" ca="1" si="10"/>
        <v>-569.78006910940258</v>
      </c>
      <c r="G72" s="75"/>
      <c r="H72" s="75">
        <f t="shared" ca="1" si="11"/>
        <v>569.78006910940258</v>
      </c>
      <c r="I72" s="75">
        <f t="shared" ca="1" si="12"/>
        <v>1139.5601382188033</v>
      </c>
      <c r="J72" s="75">
        <f t="shared" ca="1" si="13"/>
        <v>1709.3402073282059</v>
      </c>
      <c r="K72" s="99"/>
      <c r="L72" s="113">
        <f t="shared" si="14"/>
        <v>5971.8204110679217</v>
      </c>
      <c r="M72" s="114">
        <f t="shared" si="15"/>
        <v>113464.58781029051</v>
      </c>
    </row>
    <row r="73" spans="1:17">
      <c r="A73">
        <v>20</v>
      </c>
      <c r="B73" s="78">
        <f t="shared" ca="1" si="16"/>
        <v>46277.3125</v>
      </c>
      <c r="C73" s="74">
        <f>IF($F$8*12&gt;=A73,Amort!D36,0)</f>
        <v>2689661.1964843371</v>
      </c>
      <c r="D73" s="75">
        <f t="shared" ca="1" si="8"/>
        <v>-1705.5533889165004</v>
      </c>
      <c r="E73" s="75">
        <f t="shared" ca="1" si="9"/>
        <v>-1137.0355926109996</v>
      </c>
      <c r="F73" s="75">
        <f t="shared" ca="1" si="10"/>
        <v>-568.51779630550061</v>
      </c>
      <c r="G73" s="75"/>
      <c r="H73" s="75">
        <f t="shared" ca="1" si="11"/>
        <v>568.51779630550061</v>
      </c>
      <c r="I73" s="75">
        <f t="shared" ca="1" si="12"/>
        <v>1137.0355926109996</v>
      </c>
      <c r="J73" s="75">
        <f t="shared" ca="1" si="13"/>
        <v>1705.5533889165004</v>
      </c>
      <c r="K73" s="99"/>
      <c r="L73" s="113">
        <f t="shared" si="14"/>
        <v>5990.4823498525657</v>
      </c>
      <c r="M73" s="114">
        <f t="shared" si="15"/>
        <v>119809.64699705131</v>
      </c>
      <c r="P73" s="86"/>
    </row>
    <row r="74" spans="1:17">
      <c r="A74">
        <v>21</v>
      </c>
      <c r="B74" s="78">
        <f t="shared" ca="1" si="16"/>
        <v>46307.75</v>
      </c>
      <c r="C74" s="74">
        <f>IF($F$8*12&gt;=A74,Amort!D37,0)</f>
        <v>2683670.7141344845</v>
      </c>
      <c r="D74" s="75">
        <f t="shared" ca="1" si="8"/>
        <v>-1701.7547366972576</v>
      </c>
      <c r="E74" s="75">
        <f t="shared" ca="1" si="9"/>
        <v>-1134.5031577981713</v>
      </c>
      <c r="F74" s="75">
        <f t="shared" ca="1" si="10"/>
        <v>-567.25157889908644</v>
      </c>
      <c r="G74" s="75"/>
      <c r="H74" s="75">
        <f t="shared" ca="1" si="11"/>
        <v>567.25157889908644</v>
      </c>
      <c r="I74" s="75">
        <f t="shared" ca="1" si="12"/>
        <v>1134.5031577981713</v>
      </c>
      <c r="J74" s="75">
        <f t="shared" ca="1" si="13"/>
        <v>1701.7547366972576</v>
      </c>
      <c r="K74" s="99"/>
      <c r="L74" s="113">
        <f t="shared" si="14"/>
        <v>6009.2026071958244</v>
      </c>
      <c r="M74" s="114">
        <f t="shared" si="15"/>
        <v>126193.25475111231</v>
      </c>
      <c r="P74" s="86"/>
    </row>
    <row r="75" spans="1:17">
      <c r="A75">
        <v>22</v>
      </c>
      <c r="B75" s="78">
        <f t="shared" ca="1" si="16"/>
        <v>46338.1875</v>
      </c>
      <c r="C75" s="74">
        <f>IF($F$8*12&gt;=A75,Amort!D38,0)</f>
        <v>2677661.5115272887</v>
      </c>
      <c r="D75" s="75">
        <f t="shared" ca="1" si="8"/>
        <v>-1697.9442136898301</v>
      </c>
      <c r="E75" s="75">
        <f t="shared" ca="1" si="9"/>
        <v>-1131.9628091265529</v>
      </c>
      <c r="F75" s="75">
        <f t="shared" ca="1" si="10"/>
        <v>-565.98140456327724</v>
      </c>
      <c r="G75" s="75"/>
      <c r="H75" s="75">
        <f t="shared" ca="1" si="11"/>
        <v>565.98140456327724</v>
      </c>
      <c r="I75" s="75">
        <f t="shared" ca="1" si="12"/>
        <v>1131.9628091265529</v>
      </c>
      <c r="J75" s="75">
        <f t="shared" ca="1" si="13"/>
        <v>1697.9442136898301</v>
      </c>
      <c r="K75" s="99"/>
      <c r="L75" s="113">
        <f t="shared" si="14"/>
        <v>6027.9813653430901</v>
      </c>
      <c r="M75" s="114">
        <f t="shared" si="15"/>
        <v>132615.59003754798</v>
      </c>
      <c r="P75" s="86"/>
    </row>
    <row r="76" spans="1:17">
      <c r="A76">
        <v>23</v>
      </c>
      <c r="B76" s="78">
        <f t="shared" ca="1" si="16"/>
        <v>46368.625</v>
      </c>
      <c r="C76" s="74">
        <f>IF($F$8*12&gt;=A76,Amort!D39,0)</f>
        <v>2671633.5301619456</v>
      </c>
      <c r="D76" s="75">
        <f t="shared" ca="1" si="8"/>
        <v>-1694.1217827980045</v>
      </c>
      <c r="E76" s="75">
        <f t="shared" ca="1" si="9"/>
        <v>-1129.4145218653357</v>
      </c>
      <c r="F76" s="75">
        <f t="shared" ca="1" si="10"/>
        <v>-564.70726093266876</v>
      </c>
      <c r="G76" s="75"/>
      <c r="H76" s="75">
        <f t="shared" ca="1" si="11"/>
        <v>564.70726093266876</v>
      </c>
      <c r="I76" s="75">
        <f t="shared" ca="1" si="12"/>
        <v>1129.4145218653357</v>
      </c>
      <c r="J76" s="75">
        <f t="shared" ca="1" si="13"/>
        <v>1694.1217827980045</v>
      </c>
      <c r="K76" s="99"/>
      <c r="L76" s="113">
        <f t="shared" si="14"/>
        <v>6046.8188071097247</v>
      </c>
      <c r="M76" s="114">
        <f t="shared" si="15"/>
        <v>139076.83256352367</v>
      </c>
      <c r="P76" s="86"/>
    </row>
    <row r="77" spans="1:17">
      <c r="A77">
        <v>24</v>
      </c>
      <c r="B77" s="78">
        <f t="shared" ca="1" si="16"/>
        <v>46399.0625</v>
      </c>
      <c r="C77" s="74">
        <f>IF($F$8*12&gt;=A77,Amort!D40,0)</f>
        <v>2665586.7113548359</v>
      </c>
      <c r="D77" s="75">
        <f t="shared" ca="1" si="8"/>
        <v>-1690.2874068096423</v>
      </c>
      <c r="E77" s="75">
        <f t="shared" ca="1" si="9"/>
        <v>-1126.8582712064274</v>
      </c>
      <c r="F77" s="75">
        <f t="shared" ca="1" si="10"/>
        <v>-563.42913560321449</v>
      </c>
      <c r="G77" s="75"/>
      <c r="H77" s="75">
        <f t="shared" ca="1" si="11"/>
        <v>563.42913560321449</v>
      </c>
      <c r="I77" s="75">
        <f t="shared" ca="1" si="12"/>
        <v>1126.8582712064274</v>
      </c>
      <c r="J77" s="75">
        <f t="shared" ca="1" si="13"/>
        <v>1690.2874068096423</v>
      </c>
      <c r="K77" s="99"/>
      <c r="L77" s="113">
        <f t="shared" si="14"/>
        <v>6065.7151158819906</v>
      </c>
      <c r="M77" s="114">
        <f t="shared" si="15"/>
        <v>145577.16278116778</v>
      </c>
    </row>
    <row r="78" spans="1:17">
      <c r="A78">
        <v>25</v>
      </c>
      <c r="B78" s="78">
        <f t="shared" ca="1" si="16"/>
        <v>46429.5</v>
      </c>
      <c r="C78" s="74">
        <f>IF($F$8*12&gt;=A78,Amort!D41,0)</f>
        <v>2659520.9962389539</v>
      </c>
      <c r="D78" s="75">
        <f t="shared" ca="1" si="8"/>
        <v>-1686.4410483963156</v>
      </c>
      <c r="E78" s="75">
        <f t="shared" ca="1" si="9"/>
        <v>-1124.29403226421</v>
      </c>
      <c r="F78" s="75">
        <f t="shared" ca="1" si="10"/>
        <v>-562.14701613210582</v>
      </c>
      <c r="G78" s="75"/>
      <c r="H78" s="75">
        <f t="shared" ca="1" si="11"/>
        <v>562.14701613210582</v>
      </c>
      <c r="I78" s="75">
        <f t="shared" ca="1" si="12"/>
        <v>1124.29403226421</v>
      </c>
      <c r="J78" s="75">
        <f t="shared" ca="1" si="13"/>
        <v>1686.4410483963156</v>
      </c>
      <c r="K78" s="99"/>
      <c r="L78" s="113">
        <f t="shared" si="14"/>
        <v>6084.6704756193794</v>
      </c>
      <c r="M78" s="114">
        <f t="shared" si="15"/>
        <v>152116.76189048449</v>
      </c>
    </row>
    <row r="79" spans="1:17">
      <c r="A79">
        <v>26</v>
      </c>
      <c r="B79" s="78">
        <f t="shared" ca="1" si="16"/>
        <v>46459.9375</v>
      </c>
      <c r="C79" s="74">
        <f>IF($F$8*12&gt;=A79,Amort!D42,0)</f>
        <v>2653436.3257633345</v>
      </c>
      <c r="D79" s="75">
        <f t="shared" ca="1" si="8"/>
        <v>-1682.5826701129477</v>
      </c>
      <c r="E79" s="75">
        <f t="shared" ca="1" si="9"/>
        <v>-1121.7217800752981</v>
      </c>
      <c r="F79" s="75">
        <f t="shared" ca="1" si="10"/>
        <v>-560.86089003764982</v>
      </c>
      <c r="G79" s="75"/>
      <c r="H79" s="75">
        <f t="shared" ca="1" si="11"/>
        <v>560.86089003764982</v>
      </c>
      <c r="I79" s="75">
        <f t="shared" ca="1" si="12"/>
        <v>1121.7217800752981</v>
      </c>
      <c r="J79" s="75">
        <f t="shared" ca="1" si="13"/>
        <v>1682.5826701129477</v>
      </c>
      <c r="K79" s="99"/>
      <c r="L79" s="113">
        <f t="shared" si="14"/>
        <v>6103.685070855543</v>
      </c>
      <c r="M79" s="114">
        <f t="shared" si="15"/>
        <v>158695.81184224412</v>
      </c>
    </row>
    <row r="80" spans="1:17">
      <c r="A80">
        <v>27</v>
      </c>
      <c r="B80" s="78">
        <f t="shared" ca="1" si="16"/>
        <v>46490.375</v>
      </c>
      <c r="C80" s="74">
        <f>IF($F$8*12&gt;=A80,Amort!D43,0)</f>
        <v>2647332.640692479</v>
      </c>
      <c r="D80" s="75">
        <f t="shared" ca="1" si="8"/>
        <v>-1678.712234397444</v>
      </c>
      <c r="E80" s="75">
        <f t="shared" ca="1" si="9"/>
        <v>-1119.1414895982957</v>
      </c>
      <c r="F80" s="75">
        <f t="shared" ca="1" si="10"/>
        <v>-559.57074479914866</v>
      </c>
      <c r="G80" s="75"/>
      <c r="H80" s="75">
        <f t="shared" ca="1" si="11"/>
        <v>559.57074479914866</v>
      </c>
      <c r="I80" s="75">
        <f t="shared" ca="1" si="12"/>
        <v>1119.1414895982957</v>
      </c>
      <c r="J80" s="75">
        <f t="shared" ca="1" si="13"/>
        <v>1678.712234397444</v>
      </c>
      <c r="K80" s="99"/>
      <c r="L80" s="113">
        <f t="shared" si="14"/>
        <v>6122.759086702019</v>
      </c>
      <c r="M80" s="114">
        <f t="shared" si="15"/>
        <v>165314.49534095451</v>
      </c>
    </row>
    <row r="81" spans="1:13">
      <c r="A81">
        <v>28</v>
      </c>
      <c r="B81" s="78">
        <f t="shared" ca="1" si="16"/>
        <v>46520.8125</v>
      </c>
      <c r="C81" s="74">
        <f>IF($F$8*12&gt;=A81,Amort!D44,0)</f>
        <v>2641209.881605777</v>
      </c>
      <c r="D81" s="75">
        <f t="shared" ca="1" si="8"/>
        <v>-1674.8297035703299</v>
      </c>
      <c r="E81" s="75">
        <f t="shared" ca="1" si="9"/>
        <v>-1116.5531357135528</v>
      </c>
      <c r="F81" s="75">
        <f t="shared" ca="1" si="10"/>
        <v>-558.27656785677709</v>
      </c>
      <c r="G81" s="75"/>
      <c r="H81" s="75">
        <f t="shared" ca="1" si="11"/>
        <v>558.27656785677709</v>
      </c>
      <c r="I81" s="75">
        <f t="shared" ca="1" si="12"/>
        <v>1116.5531357135528</v>
      </c>
      <c r="J81" s="75">
        <f t="shared" ca="1" si="13"/>
        <v>1674.8297035703299</v>
      </c>
      <c r="K81" s="99"/>
      <c r="L81" s="113">
        <f t="shared" si="14"/>
        <v>6141.8927088477649</v>
      </c>
      <c r="M81" s="114">
        <f t="shared" si="15"/>
        <v>171972.99584773742</v>
      </c>
    </row>
    <row r="82" spans="1:13">
      <c r="A82">
        <v>29</v>
      </c>
      <c r="B82" s="78">
        <f t="shared" ca="1" si="16"/>
        <v>46551.25</v>
      </c>
      <c r="C82" s="74">
        <f>IF($F$8*12&gt;=A82,Amort!D45,0)</f>
        <v>2635067.9888969292</v>
      </c>
      <c r="D82" s="75">
        <f t="shared" ca="1" si="8"/>
        <v>-1670.9350398343811</v>
      </c>
      <c r="E82" s="75">
        <f t="shared" ca="1" si="9"/>
        <v>-1113.95669322292</v>
      </c>
      <c r="F82" s="75">
        <f t="shared" ca="1" si="10"/>
        <v>-556.97834661146089</v>
      </c>
      <c r="G82" s="75"/>
      <c r="H82" s="75">
        <f t="shared" ca="1" si="11"/>
        <v>556.97834661146089</v>
      </c>
      <c r="I82" s="75">
        <f t="shared" ca="1" si="12"/>
        <v>1113.95669322292</v>
      </c>
      <c r="J82" s="75">
        <f t="shared" ca="1" si="13"/>
        <v>1670.9350398343811</v>
      </c>
      <c r="K82" s="99"/>
      <c r="L82" s="113">
        <f t="shared" si="14"/>
        <v>6161.0861235628836</v>
      </c>
      <c r="M82" s="114">
        <f t="shared" si="15"/>
        <v>178671.49758332362</v>
      </c>
    </row>
    <row r="83" spans="1:13">
      <c r="A83">
        <v>30</v>
      </c>
      <c r="B83" s="78">
        <f t="shared" ca="1" si="16"/>
        <v>46581.6875</v>
      </c>
      <c r="C83" s="74">
        <f>IF($F$8*12&gt;=A83,Amort!D46,0)</f>
        <v>2628906.9027733663</v>
      </c>
      <c r="D83" s="75">
        <f t="shared" ca="1" si="8"/>
        <v>-1667.0282052742571</v>
      </c>
      <c r="E83" s="75">
        <f t="shared" ca="1" si="9"/>
        <v>-1111.3521368495042</v>
      </c>
      <c r="F83" s="75">
        <f t="shared" ca="1" si="10"/>
        <v>-555.67606842475288</v>
      </c>
      <c r="G83" s="75"/>
      <c r="H83" s="75">
        <f t="shared" ca="1" si="11"/>
        <v>555.67606842475288</v>
      </c>
      <c r="I83" s="75">
        <f t="shared" ca="1" si="12"/>
        <v>1111.3521368495042</v>
      </c>
      <c r="J83" s="75">
        <f t="shared" ca="1" si="13"/>
        <v>1667.0282052742571</v>
      </c>
      <c r="K83" s="99"/>
      <c r="L83" s="113">
        <f t="shared" si="14"/>
        <v>6180.3395176990889</v>
      </c>
      <c r="M83" s="114">
        <f t="shared" si="15"/>
        <v>185410.18553097267</v>
      </c>
    </row>
    <row r="84" spans="1:13">
      <c r="A84">
        <v>31</v>
      </c>
      <c r="B84" s="78">
        <f t="shared" ca="1" si="16"/>
        <v>46612.125</v>
      </c>
      <c r="C84" s="74">
        <f>IF($F$8*12&gt;=A84,Amort!D47,0)</f>
        <v>2622726.5632556672</v>
      </c>
      <c r="D84" s="75">
        <f t="shared" ca="1" si="8"/>
        <v>-1663.1091618561325</v>
      </c>
      <c r="E84" s="75">
        <f t="shared" ca="1" si="9"/>
        <v>-1108.7394412374213</v>
      </c>
      <c r="F84" s="75">
        <f t="shared" ca="1" si="10"/>
        <v>-554.36972061871143</v>
      </c>
      <c r="G84" s="75"/>
      <c r="H84" s="75">
        <f t="shared" ca="1" si="11"/>
        <v>554.36972061871143</v>
      </c>
      <c r="I84" s="75">
        <f t="shared" ca="1" si="12"/>
        <v>1108.7394412374213</v>
      </c>
      <c r="J84" s="75">
        <f t="shared" ca="1" si="13"/>
        <v>1663.1091618561325</v>
      </c>
      <c r="K84" s="99"/>
      <c r="L84" s="113">
        <f t="shared" si="14"/>
        <v>6199.6530786920339</v>
      </c>
      <c r="M84" s="114">
        <f t="shared" si="15"/>
        <v>192189.24543945305</v>
      </c>
    </row>
    <row r="85" spans="1:13">
      <c r="A85">
        <v>32</v>
      </c>
      <c r="B85" s="78">
        <f t="shared" ca="1" si="16"/>
        <v>46642.5625</v>
      </c>
      <c r="C85" s="74">
        <f>IF($F$8*12&gt;=A85,Amort!D48,0)</f>
        <v>2616526.9101769752</v>
      </c>
      <c r="D85" s="75">
        <f t="shared" ca="1" si="8"/>
        <v>-1659.1778714273266</v>
      </c>
      <c r="E85" s="75">
        <f t="shared" ca="1" si="9"/>
        <v>-1106.1185809515505</v>
      </c>
      <c r="F85" s="75">
        <f t="shared" ca="1" si="10"/>
        <v>-553.05929047577604</v>
      </c>
      <c r="G85" s="75"/>
      <c r="H85" s="75">
        <f t="shared" ca="1" si="11"/>
        <v>553.05929047577604</v>
      </c>
      <c r="I85" s="75">
        <f t="shared" ca="1" si="12"/>
        <v>1106.1185809515505</v>
      </c>
      <c r="J85" s="75">
        <f t="shared" ca="1" si="13"/>
        <v>1659.1778714273266</v>
      </c>
      <c r="K85" s="99"/>
      <c r="L85" s="113">
        <f t="shared" si="14"/>
        <v>6219.0269945627078</v>
      </c>
      <c r="M85" s="114">
        <f t="shared" si="15"/>
        <v>199008.86382600665</v>
      </c>
    </row>
    <row r="86" spans="1:13">
      <c r="A86">
        <v>33</v>
      </c>
      <c r="B86" s="78">
        <f t="shared" ca="1" si="16"/>
        <v>46673</v>
      </c>
      <c r="C86" s="74">
        <f>IF($F$8*12&gt;=A86,Amort!D49,0)</f>
        <v>2610307.8831824125</v>
      </c>
      <c r="D86" s="75">
        <f t="shared" ca="1" si="8"/>
        <v>-1655.2342957159308</v>
      </c>
      <c r="E86" s="75">
        <f t="shared" ca="1" si="9"/>
        <v>-1103.4895304772865</v>
      </c>
      <c r="F86" s="75">
        <f t="shared" ca="1" si="10"/>
        <v>-551.74476523864405</v>
      </c>
      <c r="G86" s="75"/>
      <c r="H86" s="75">
        <f t="shared" ca="1" si="11"/>
        <v>551.74476523864405</v>
      </c>
      <c r="I86" s="75">
        <f t="shared" ca="1" si="12"/>
        <v>1103.4895304772865</v>
      </c>
      <c r="J86" s="75">
        <f t="shared" ca="1" si="13"/>
        <v>1655.2342957159308</v>
      </c>
      <c r="K86" s="99"/>
      <c r="L86" s="113">
        <f t="shared" si="14"/>
        <v>6238.4614539206959</v>
      </c>
      <c r="M86" s="114">
        <f t="shared" si="15"/>
        <v>205869.22797938297</v>
      </c>
    </row>
    <row r="87" spans="1:13">
      <c r="A87">
        <v>34</v>
      </c>
      <c r="B87" s="78">
        <f t="shared" ca="1" si="16"/>
        <v>46703.4375</v>
      </c>
      <c r="C87" s="74">
        <f>IF($F$8*12&gt;=A87,Amort!D50,0)</f>
        <v>2604069.4217284918</v>
      </c>
      <c r="D87" s="75">
        <f t="shared" ca="1" si="8"/>
        <v>-1651.2783963304369</v>
      </c>
      <c r="E87" s="75">
        <f t="shared" ca="1" si="9"/>
        <v>-1100.8522642202906</v>
      </c>
      <c r="F87" s="75">
        <f t="shared" ca="1" si="10"/>
        <v>-550.42613211014611</v>
      </c>
      <c r="G87" s="75"/>
      <c r="H87" s="75">
        <f t="shared" ca="1" si="11"/>
        <v>550.42613211014611</v>
      </c>
      <c r="I87" s="75">
        <f t="shared" ca="1" si="12"/>
        <v>1100.8522642202906</v>
      </c>
      <c r="J87" s="75">
        <f t="shared" ca="1" si="13"/>
        <v>1651.2783963304369</v>
      </c>
      <c r="K87" s="99"/>
      <c r="L87" s="113">
        <f t="shared" si="14"/>
        <v>6257.9566459646448</v>
      </c>
      <c r="M87" s="114">
        <f t="shared" si="15"/>
        <v>212770.52596279792</v>
      </c>
    </row>
    <row r="88" spans="1:13">
      <c r="A88">
        <v>35</v>
      </c>
      <c r="B88" s="78">
        <f t="shared" ca="1" si="16"/>
        <v>46733.875</v>
      </c>
      <c r="C88" s="74">
        <f>IF($F$8*12&gt;=A88,Amort!D51,0)</f>
        <v>2597811.4650825271</v>
      </c>
      <c r="D88" s="75">
        <f t="shared" ca="1" si="8"/>
        <v>-1647.3101347593629</v>
      </c>
      <c r="E88" s="75">
        <f t="shared" ca="1" si="9"/>
        <v>-1098.2067565062414</v>
      </c>
      <c r="F88" s="75">
        <f t="shared" ca="1" si="10"/>
        <v>-549.10337825312149</v>
      </c>
      <c r="G88" s="75"/>
      <c r="H88" s="75">
        <f t="shared" ca="1" si="11"/>
        <v>549.10337825312149</v>
      </c>
      <c r="I88" s="75">
        <f t="shared" ca="1" si="12"/>
        <v>1098.2067565062414</v>
      </c>
      <c r="J88" s="75">
        <f t="shared" ca="1" si="13"/>
        <v>1647.3101347593629</v>
      </c>
      <c r="K88" s="99"/>
      <c r="L88" s="113">
        <f t="shared" si="14"/>
        <v>6277.5127604831941</v>
      </c>
      <c r="M88" s="114">
        <f t="shared" si="15"/>
        <v>219712.94661691179</v>
      </c>
    </row>
    <row r="89" spans="1:13">
      <c r="A89">
        <v>36</v>
      </c>
      <c r="B89" s="78">
        <f t="shared" ca="1" si="16"/>
        <v>46764.3125</v>
      </c>
      <c r="C89" s="74">
        <f>IF($F$8*12&gt;=A89,Amort!D52,0)</f>
        <v>2591533.9523220439</v>
      </c>
      <c r="D89" s="75">
        <f t="shared" ca="1" si="8"/>
        <v>-1643.3294723708793</v>
      </c>
      <c r="E89" s="75">
        <f t="shared" ca="1" si="9"/>
        <v>-1095.5529815805858</v>
      </c>
      <c r="F89" s="75">
        <f t="shared" ca="1" si="10"/>
        <v>-547.77649079029368</v>
      </c>
      <c r="G89" s="75"/>
      <c r="H89" s="75">
        <f t="shared" ca="1" si="11"/>
        <v>547.77649079029368</v>
      </c>
      <c r="I89" s="75">
        <f t="shared" ca="1" si="12"/>
        <v>1095.5529815805858</v>
      </c>
      <c r="J89" s="75">
        <f t="shared" ca="1" si="13"/>
        <v>1643.3294723708793</v>
      </c>
      <c r="K89" s="99"/>
      <c r="L89" s="113">
        <f t="shared" si="14"/>
        <v>2591533.9523220439</v>
      </c>
      <c r="M89" s="114">
        <f t="shared" si="15"/>
        <v>93295222.28359358</v>
      </c>
    </row>
    <row r="90" spans="1:13">
      <c r="A90">
        <v>37</v>
      </c>
      <c r="B90" s="78">
        <f t="shared" ca="1" si="16"/>
        <v>46794.75</v>
      </c>
      <c r="C90" s="74">
        <f>IF($F$8*12&gt;=A90,Amort!D53,0)</f>
        <v>0</v>
      </c>
      <c r="D90" s="75">
        <f t="shared" ca="1" si="8"/>
        <v>0</v>
      </c>
      <c r="E90" s="75">
        <f t="shared" ca="1" si="9"/>
        <v>0</v>
      </c>
      <c r="F90" s="75">
        <f t="shared" ca="1" si="10"/>
        <v>0</v>
      </c>
      <c r="G90" s="75"/>
      <c r="H90" s="75">
        <f t="shared" ca="1" si="11"/>
        <v>0</v>
      </c>
      <c r="I90" s="75">
        <f t="shared" ca="1" si="12"/>
        <v>0</v>
      </c>
      <c r="J90" s="75">
        <f t="shared" ca="1" si="13"/>
        <v>0</v>
      </c>
      <c r="K90" s="99"/>
      <c r="L90" s="113">
        <f t="shared" si="14"/>
        <v>0</v>
      </c>
      <c r="M90" s="114">
        <f t="shared" si="15"/>
        <v>0</v>
      </c>
    </row>
    <row r="91" spans="1:13">
      <c r="A91">
        <v>38</v>
      </c>
      <c r="B91" s="78">
        <f t="shared" ca="1" si="16"/>
        <v>46825.1875</v>
      </c>
      <c r="C91" s="74">
        <f>IF($F$8*12&gt;=A91,Amort!D54,0)</f>
        <v>0</v>
      </c>
      <c r="D91" s="75">
        <f t="shared" ca="1" si="8"/>
        <v>0</v>
      </c>
      <c r="E91" s="75">
        <f t="shared" ca="1" si="9"/>
        <v>0</v>
      </c>
      <c r="F91" s="75">
        <f t="shared" ca="1" si="10"/>
        <v>0</v>
      </c>
      <c r="G91" s="75"/>
      <c r="H91" s="75">
        <f t="shared" ca="1" si="11"/>
        <v>0</v>
      </c>
      <c r="I91" s="75">
        <f t="shared" ca="1" si="12"/>
        <v>0</v>
      </c>
      <c r="J91" s="75">
        <f t="shared" ca="1" si="13"/>
        <v>0</v>
      </c>
      <c r="K91" s="99"/>
      <c r="L91" s="113">
        <f t="shared" si="14"/>
        <v>0</v>
      </c>
      <c r="M91" s="114">
        <f t="shared" si="15"/>
        <v>0</v>
      </c>
    </row>
    <row r="92" spans="1:13">
      <c r="A92">
        <v>39</v>
      </c>
      <c r="B92" s="78">
        <f t="shared" ca="1" si="16"/>
        <v>46855.625</v>
      </c>
      <c r="C92" s="74">
        <f>IF($F$8*12&gt;=A92,Amort!D55,0)</f>
        <v>0</v>
      </c>
      <c r="D92" s="75">
        <f t="shared" ca="1" si="8"/>
        <v>0</v>
      </c>
      <c r="E92" s="75">
        <f t="shared" ca="1" si="9"/>
        <v>0</v>
      </c>
      <c r="F92" s="75">
        <f t="shared" ca="1" si="10"/>
        <v>0</v>
      </c>
      <c r="G92" s="75"/>
      <c r="H92" s="75">
        <f t="shared" ca="1" si="11"/>
        <v>0</v>
      </c>
      <c r="I92" s="75">
        <f t="shared" ca="1" si="12"/>
        <v>0</v>
      </c>
      <c r="J92" s="75">
        <f t="shared" ca="1" si="13"/>
        <v>0</v>
      </c>
      <c r="K92" s="99"/>
      <c r="L92" s="113">
        <f t="shared" si="14"/>
        <v>0</v>
      </c>
      <c r="M92" s="114">
        <f t="shared" si="15"/>
        <v>0</v>
      </c>
    </row>
    <row r="93" spans="1:13">
      <c r="A93">
        <v>40</v>
      </c>
      <c r="B93" s="78">
        <f t="shared" ca="1" si="16"/>
        <v>46886.0625</v>
      </c>
      <c r="C93" s="74">
        <f>IF($F$8*12&gt;=A93,Amort!D56,0)</f>
        <v>0</v>
      </c>
      <c r="D93" s="75">
        <f t="shared" ca="1" si="8"/>
        <v>0</v>
      </c>
      <c r="E93" s="75">
        <f t="shared" ca="1" si="9"/>
        <v>0</v>
      </c>
      <c r="F93" s="75">
        <f t="shared" ca="1" si="10"/>
        <v>0</v>
      </c>
      <c r="G93" s="75"/>
      <c r="H93" s="75">
        <f t="shared" ca="1" si="11"/>
        <v>0</v>
      </c>
      <c r="I93" s="75">
        <f t="shared" ca="1" si="12"/>
        <v>0</v>
      </c>
      <c r="J93" s="75">
        <f t="shared" ca="1" si="13"/>
        <v>0</v>
      </c>
      <c r="K93" s="99"/>
      <c r="L93" s="113">
        <f t="shared" si="14"/>
        <v>0</v>
      </c>
      <c r="M93" s="114">
        <f t="shared" si="15"/>
        <v>0</v>
      </c>
    </row>
    <row r="94" spans="1:13">
      <c r="A94">
        <v>41</v>
      </c>
      <c r="B94" s="78">
        <f t="shared" ca="1" si="16"/>
        <v>46916.5</v>
      </c>
      <c r="C94" s="74">
        <f>IF($F$8*12&gt;=A94,Amort!D57,0)</f>
        <v>0</v>
      </c>
      <c r="D94" s="75">
        <f t="shared" ca="1" si="8"/>
        <v>0</v>
      </c>
      <c r="E94" s="75">
        <f t="shared" ca="1" si="9"/>
        <v>0</v>
      </c>
      <c r="F94" s="75">
        <f t="shared" ca="1" si="10"/>
        <v>0</v>
      </c>
      <c r="G94" s="75"/>
      <c r="H94" s="75">
        <f t="shared" ca="1" si="11"/>
        <v>0</v>
      </c>
      <c r="I94" s="75">
        <f t="shared" ca="1" si="12"/>
        <v>0</v>
      </c>
      <c r="J94" s="75">
        <f t="shared" ca="1" si="13"/>
        <v>0</v>
      </c>
      <c r="K94" s="99"/>
      <c r="L94" s="113">
        <f t="shared" si="14"/>
        <v>0</v>
      </c>
      <c r="M94" s="114">
        <f t="shared" si="15"/>
        <v>0</v>
      </c>
    </row>
    <row r="95" spans="1:13">
      <c r="A95">
        <v>42</v>
      </c>
      <c r="B95" s="78">
        <f t="shared" ca="1" si="16"/>
        <v>46946.9375</v>
      </c>
      <c r="C95" s="74">
        <f>IF($F$8*12&gt;=A95,Amort!D58,0)</f>
        <v>0</v>
      </c>
      <c r="D95" s="75">
        <f t="shared" ca="1" si="8"/>
        <v>0</v>
      </c>
      <c r="E95" s="75">
        <f t="shared" ca="1" si="9"/>
        <v>0</v>
      </c>
      <c r="F95" s="75">
        <f t="shared" ca="1" si="10"/>
        <v>0</v>
      </c>
      <c r="G95" s="75"/>
      <c r="H95" s="75">
        <f t="shared" ca="1" si="11"/>
        <v>0</v>
      </c>
      <c r="I95" s="75">
        <f t="shared" ca="1" si="12"/>
        <v>0</v>
      </c>
      <c r="J95" s="75">
        <f t="shared" ca="1" si="13"/>
        <v>0</v>
      </c>
      <c r="K95" s="99"/>
      <c r="L95" s="113">
        <f t="shared" si="14"/>
        <v>0</v>
      </c>
      <c r="M95" s="114">
        <f t="shared" si="15"/>
        <v>0</v>
      </c>
    </row>
    <row r="96" spans="1:13">
      <c r="A96">
        <v>43</v>
      </c>
      <c r="B96" s="78">
        <f t="shared" ca="1" si="16"/>
        <v>46977.375</v>
      </c>
      <c r="C96" s="74">
        <f>IF($F$8*12&gt;=A96,Amort!D59,0)</f>
        <v>0</v>
      </c>
      <c r="D96" s="75">
        <f t="shared" ca="1" si="8"/>
        <v>0</v>
      </c>
      <c r="E96" s="75">
        <f t="shared" ca="1" si="9"/>
        <v>0</v>
      </c>
      <c r="F96" s="75">
        <f t="shared" ca="1" si="10"/>
        <v>0</v>
      </c>
      <c r="G96" s="75"/>
      <c r="H96" s="75">
        <f t="shared" ca="1" si="11"/>
        <v>0</v>
      </c>
      <c r="I96" s="75">
        <f t="shared" ca="1" si="12"/>
        <v>0</v>
      </c>
      <c r="J96" s="75">
        <f t="shared" ca="1" si="13"/>
        <v>0</v>
      </c>
      <c r="K96" s="99"/>
      <c r="L96" s="113">
        <f t="shared" si="14"/>
        <v>0</v>
      </c>
      <c r="M96" s="114">
        <f t="shared" si="15"/>
        <v>0</v>
      </c>
    </row>
    <row r="97" spans="1:13">
      <c r="A97">
        <v>44</v>
      </c>
      <c r="B97" s="78">
        <f t="shared" ca="1" si="16"/>
        <v>47007.8125</v>
      </c>
      <c r="C97" s="74">
        <f>IF($F$8*12&gt;=A97,Amort!D60,0)</f>
        <v>0</v>
      </c>
      <c r="D97" s="75">
        <f t="shared" ca="1" si="8"/>
        <v>0</v>
      </c>
      <c r="E97" s="75">
        <f t="shared" ca="1" si="9"/>
        <v>0</v>
      </c>
      <c r="F97" s="75">
        <f t="shared" ca="1" si="10"/>
        <v>0</v>
      </c>
      <c r="G97" s="75"/>
      <c r="H97" s="75">
        <f t="shared" ca="1" si="11"/>
        <v>0</v>
      </c>
      <c r="I97" s="75">
        <f t="shared" ca="1" si="12"/>
        <v>0</v>
      </c>
      <c r="J97" s="75">
        <f t="shared" ca="1" si="13"/>
        <v>0</v>
      </c>
      <c r="K97" s="99"/>
      <c r="L97" s="113">
        <f t="shared" si="14"/>
        <v>0</v>
      </c>
      <c r="M97" s="114">
        <f t="shared" si="15"/>
        <v>0</v>
      </c>
    </row>
    <row r="98" spans="1:13">
      <c r="A98">
        <v>45</v>
      </c>
      <c r="B98" s="78">
        <f t="shared" ca="1" si="16"/>
        <v>47038.25</v>
      </c>
      <c r="C98" s="74">
        <f>IF($F$8*12&gt;=A98,Amort!D61,0)</f>
        <v>0</v>
      </c>
      <c r="D98" s="75">
        <f t="shared" ca="1" si="8"/>
        <v>0</v>
      </c>
      <c r="E98" s="75">
        <f t="shared" ca="1" si="9"/>
        <v>0</v>
      </c>
      <c r="F98" s="75">
        <f t="shared" ca="1" si="10"/>
        <v>0</v>
      </c>
      <c r="G98" s="75"/>
      <c r="H98" s="75">
        <f t="shared" ca="1" si="11"/>
        <v>0</v>
      </c>
      <c r="I98" s="75">
        <f t="shared" ca="1" si="12"/>
        <v>0</v>
      </c>
      <c r="J98" s="75">
        <f t="shared" ca="1" si="13"/>
        <v>0</v>
      </c>
      <c r="K98" s="99"/>
      <c r="L98" s="113">
        <f t="shared" si="14"/>
        <v>0</v>
      </c>
      <c r="M98" s="114">
        <f t="shared" si="15"/>
        <v>0</v>
      </c>
    </row>
    <row r="99" spans="1:13">
      <c r="A99">
        <v>46</v>
      </c>
      <c r="B99" s="78">
        <f t="shared" ca="1" si="16"/>
        <v>47068.6875</v>
      </c>
      <c r="C99" s="74">
        <f>IF($F$8*12&gt;=A99,Amort!D62,0)</f>
        <v>0</v>
      </c>
      <c r="D99" s="75">
        <f t="shared" ca="1" si="8"/>
        <v>0</v>
      </c>
      <c r="E99" s="75">
        <f t="shared" ca="1" si="9"/>
        <v>0</v>
      </c>
      <c r="F99" s="75">
        <f t="shared" ca="1" si="10"/>
        <v>0</v>
      </c>
      <c r="G99" s="75"/>
      <c r="H99" s="75">
        <f t="shared" ca="1" si="11"/>
        <v>0</v>
      </c>
      <c r="I99" s="75">
        <f t="shared" ca="1" si="12"/>
        <v>0</v>
      </c>
      <c r="J99" s="75">
        <f t="shared" ca="1" si="13"/>
        <v>0</v>
      </c>
      <c r="K99" s="99"/>
      <c r="L99" s="113">
        <f t="shared" si="14"/>
        <v>0</v>
      </c>
      <c r="M99" s="114">
        <f t="shared" si="15"/>
        <v>0</v>
      </c>
    </row>
    <row r="100" spans="1:13">
      <c r="A100">
        <v>47</v>
      </c>
      <c r="B100" s="78">
        <f t="shared" ca="1" si="16"/>
        <v>47099.125</v>
      </c>
      <c r="C100" s="74">
        <f>IF($F$8*12&gt;=A100,Amort!D63,0)</f>
        <v>0</v>
      </c>
      <c r="D100" s="75">
        <f t="shared" ca="1" si="8"/>
        <v>0</v>
      </c>
      <c r="E100" s="75">
        <f t="shared" ca="1" si="9"/>
        <v>0</v>
      </c>
      <c r="F100" s="75">
        <f t="shared" ca="1" si="10"/>
        <v>0</v>
      </c>
      <c r="G100" s="75"/>
      <c r="H100" s="75">
        <f t="shared" ca="1" si="11"/>
        <v>0</v>
      </c>
      <c r="I100" s="75">
        <f t="shared" ca="1" si="12"/>
        <v>0</v>
      </c>
      <c r="J100" s="75">
        <f t="shared" ca="1" si="13"/>
        <v>0</v>
      </c>
      <c r="K100" s="99"/>
      <c r="L100" s="113">
        <f t="shared" si="14"/>
        <v>0</v>
      </c>
      <c r="M100" s="114">
        <f t="shared" si="15"/>
        <v>0</v>
      </c>
    </row>
    <row r="101" spans="1:13">
      <c r="A101">
        <v>48</v>
      </c>
      <c r="B101" s="78">
        <f t="shared" ca="1" si="16"/>
        <v>47129.5625</v>
      </c>
      <c r="C101" s="74">
        <f>IF($F$8*12&gt;=A101,Amort!D64,0)</f>
        <v>0</v>
      </c>
      <c r="D101" s="75">
        <f t="shared" ca="1" si="8"/>
        <v>0</v>
      </c>
      <c r="E101" s="75">
        <f t="shared" ca="1" si="9"/>
        <v>0</v>
      </c>
      <c r="F101" s="75">
        <f t="shared" ca="1" si="10"/>
        <v>0</v>
      </c>
      <c r="G101" s="75"/>
      <c r="H101" s="75">
        <f t="shared" ca="1" si="11"/>
        <v>0</v>
      </c>
      <c r="I101" s="75">
        <f t="shared" ca="1" si="12"/>
        <v>0</v>
      </c>
      <c r="J101" s="75">
        <f t="shared" ca="1" si="13"/>
        <v>0</v>
      </c>
      <c r="K101" s="99"/>
      <c r="L101" s="113">
        <f t="shared" si="14"/>
        <v>0</v>
      </c>
      <c r="M101" s="114">
        <f t="shared" si="15"/>
        <v>0</v>
      </c>
    </row>
    <row r="102" spans="1:13">
      <c r="A102">
        <v>49</v>
      </c>
      <c r="B102" s="78">
        <f t="shared" ca="1" si="16"/>
        <v>47160</v>
      </c>
      <c r="C102" s="74">
        <f>IF($F$8*12&gt;=A102,Amort!D65,0)</f>
        <v>0</v>
      </c>
      <c r="D102" s="75">
        <f t="shared" ca="1" si="8"/>
        <v>0</v>
      </c>
      <c r="E102" s="75">
        <f t="shared" ca="1" si="9"/>
        <v>0</v>
      </c>
      <c r="F102" s="75">
        <f t="shared" ca="1" si="10"/>
        <v>0</v>
      </c>
      <c r="G102" s="75"/>
      <c r="H102" s="75">
        <f t="shared" ca="1" si="11"/>
        <v>0</v>
      </c>
      <c r="I102" s="75">
        <f t="shared" ca="1" si="12"/>
        <v>0</v>
      </c>
      <c r="J102" s="75">
        <f t="shared" ca="1" si="13"/>
        <v>0</v>
      </c>
      <c r="K102" s="99"/>
      <c r="L102" s="113">
        <f t="shared" si="14"/>
        <v>0</v>
      </c>
      <c r="M102" s="114">
        <f t="shared" si="15"/>
        <v>0</v>
      </c>
    </row>
    <row r="103" spans="1:13">
      <c r="A103">
        <v>50</v>
      </c>
      <c r="B103" s="78">
        <f t="shared" ca="1" si="16"/>
        <v>47190.4375</v>
      </c>
      <c r="C103" s="74">
        <f>IF($F$8*12&gt;=A103,Amort!D66,0)</f>
        <v>0</v>
      </c>
      <c r="D103" s="75">
        <f t="shared" ca="1" si="8"/>
        <v>0</v>
      </c>
      <c r="E103" s="75">
        <f t="shared" ca="1" si="9"/>
        <v>0</v>
      </c>
      <c r="F103" s="75">
        <f t="shared" ca="1" si="10"/>
        <v>0</v>
      </c>
      <c r="G103" s="75"/>
      <c r="H103" s="75">
        <f t="shared" ca="1" si="11"/>
        <v>0</v>
      </c>
      <c r="I103" s="75">
        <f t="shared" ca="1" si="12"/>
        <v>0</v>
      </c>
      <c r="J103" s="75">
        <f t="shared" ca="1" si="13"/>
        <v>0</v>
      </c>
      <c r="K103" s="99"/>
      <c r="L103" s="113">
        <f t="shared" si="14"/>
        <v>0</v>
      </c>
      <c r="M103" s="114">
        <f t="shared" si="15"/>
        <v>0</v>
      </c>
    </row>
    <row r="104" spans="1:13">
      <c r="A104">
        <v>51</v>
      </c>
      <c r="B104" s="78">
        <f t="shared" ca="1" si="16"/>
        <v>47220.875</v>
      </c>
      <c r="C104" s="74">
        <f>IF($F$8*12&gt;=A104,Amort!D67,0)</f>
        <v>0</v>
      </c>
      <c r="D104" s="75">
        <f t="shared" ca="1" si="8"/>
        <v>0</v>
      </c>
      <c r="E104" s="75">
        <f t="shared" ca="1" si="9"/>
        <v>0</v>
      </c>
      <c r="F104" s="75">
        <f t="shared" ca="1" si="10"/>
        <v>0</v>
      </c>
      <c r="G104" s="75"/>
      <c r="H104" s="75">
        <f t="shared" ca="1" si="11"/>
        <v>0</v>
      </c>
      <c r="I104" s="75">
        <f t="shared" ca="1" si="12"/>
        <v>0</v>
      </c>
      <c r="J104" s="75">
        <f t="shared" ca="1" si="13"/>
        <v>0</v>
      </c>
      <c r="K104" s="99"/>
      <c r="L104" s="113">
        <f t="shared" si="14"/>
        <v>0</v>
      </c>
      <c r="M104" s="114">
        <f t="shared" si="15"/>
        <v>0</v>
      </c>
    </row>
    <row r="105" spans="1:13">
      <c r="A105">
        <v>52</v>
      </c>
      <c r="B105" s="78">
        <f t="shared" ca="1" si="16"/>
        <v>47251.3125</v>
      </c>
      <c r="C105" s="74">
        <f>IF($F$8*12&gt;=A105,Amort!D68,0)</f>
        <v>0</v>
      </c>
      <c r="D105" s="75">
        <f t="shared" ca="1" si="8"/>
        <v>0</v>
      </c>
      <c r="E105" s="75">
        <f t="shared" ca="1" si="9"/>
        <v>0</v>
      </c>
      <c r="F105" s="75">
        <f t="shared" ca="1" si="10"/>
        <v>0</v>
      </c>
      <c r="G105" s="75"/>
      <c r="H105" s="75">
        <f t="shared" ca="1" si="11"/>
        <v>0</v>
      </c>
      <c r="I105" s="75">
        <f t="shared" ca="1" si="12"/>
        <v>0</v>
      </c>
      <c r="J105" s="75">
        <f t="shared" ca="1" si="13"/>
        <v>0</v>
      </c>
      <c r="K105" s="99"/>
      <c r="L105" s="113">
        <f t="shared" si="14"/>
        <v>0</v>
      </c>
      <c r="M105" s="114">
        <f t="shared" si="15"/>
        <v>0</v>
      </c>
    </row>
    <row r="106" spans="1:13">
      <c r="A106">
        <v>53</v>
      </c>
      <c r="B106" s="78">
        <f t="shared" ca="1" si="16"/>
        <v>47281.75</v>
      </c>
      <c r="C106" s="74">
        <f>IF($F$8*12&gt;=A106,Amort!D69,0)</f>
        <v>0</v>
      </c>
      <c r="D106" s="75">
        <f t="shared" ca="1" si="8"/>
        <v>0</v>
      </c>
      <c r="E106" s="75">
        <f t="shared" ca="1" si="9"/>
        <v>0</v>
      </c>
      <c r="F106" s="75">
        <f t="shared" ca="1" si="10"/>
        <v>0</v>
      </c>
      <c r="G106" s="75"/>
      <c r="H106" s="75">
        <f t="shared" ca="1" si="11"/>
        <v>0</v>
      </c>
      <c r="I106" s="75">
        <f t="shared" ca="1" si="12"/>
        <v>0</v>
      </c>
      <c r="J106" s="75">
        <f t="shared" ca="1" si="13"/>
        <v>0</v>
      </c>
      <c r="K106" s="99"/>
      <c r="L106" s="113">
        <f t="shared" si="14"/>
        <v>0</v>
      </c>
      <c r="M106" s="114">
        <f t="shared" si="15"/>
        <v>0</v>
      </c>
    </row>
    <row r="107" spans="1:13">
      <c r="A107">
        <v>54</v>
      </c>
      <c r="B107" s="78">
        <f t="shared" ca="1" si="16"/>
        <v>47312.1875</v>
      </c>
      <c r="C107" s="74">
        <f>IF($F$8*12&gt;=A107,Amort!D70,0)</f>
        <v>0</v>
      </c>
      <c r="D107" s="75">
        <f t="shared" ca="1" si="8"/>
        <v>0</v>
      </c>
      <c r="E107" s="75">
        <f t="shared" ca="1" si="9"/>
        <v>0</v>
      </c>
      <c r="F107" s="75">
        <f t="shared" ca="1" si="10"/>
        <v>0</v>
      </c>
      <c r="G107" s="75"/>
      <c r="H107" s="75">
        <f t="shared" ca="1" si="11"/>
        <v>0</v>
      </c>
      <c r="I107" s="75">
        <f t="shared" ca="1" si="12"/>
        <v>0</v>
      </c>
      <c r="J107" s="75">
        <f t="shared" ca="1" si="13"/>
        <v>0</v>
      </c>
      <c r="K107" s="99"/>
      <c r="L107" s="113">
        <f t="shared" si="14"/>
        <v>0</v>
      </c>
      <c r="M107" s="114">
        <f t="shared" si="15"/>
        <v>0</v>
      </c>
    </row>
    <row r="108" spans="1:13">
      <c r="A108">
        <v>55</v>
      </c>
      <c r="B108" s="78">
        <f t="shared" ca="1" si="16"/>
        <v>47342.625</v>
      </c>
      <c r="C108" s="74">
        <f>IF($F$8*12&gt;=A108,Amort!D71,0)</f>
        <v>0</v>
      </c>
      <c r="D108" s="75">
        <f t="shared" ca="1" si="8"/>
        <v>0</v>
      </c>
      <c r="E108" s="75">
        <f t="shared" ca="1" si="9"/>
        <v>0</v>
      </c>
      <c r="F108" s="75">
        <f t="shared" ca="1" si="10"/>
        <v>0</v>
      </c>
      <c r="G108" s="75"/>
      <c r="H108" s="75">
        <f t="shared" ca="1" si="11"/>
        <v>0</v>
      </c>
      <c r="I108" s="75">
        <f t="shared" ca="1" si="12"/>
        <v>0</v>
      </c>
      <c r="J108" s="75">
        <f t="shared" ca="1" si="13"/>
        <v>0</v>
      </c>
      <c r="K108" s="99"/>
      <c r="L108" s="113">
        <f t="shared" si="14"/>
        <v>0</v>
      </c>
      <c r="M108" s="114">
        <f t="shared" si="15"/>
        <v>0</v>
      </c>
    </row>
    <row r="109" spans="1:13">
      <c r="A109">
        <v>56</v>
      </c>
      <c r="B109" s="78">
        <f t="shared" ca="1" si="16"/>
        <v>47373.0625</v>
      </c>
      <c r="C109" s="74">
        <f>IF($F$8*12&gt;=A109,Amort!D72,0)</f>
        <v>0</v>
      </c>
      <c r="D109" s="75">
        <f t="shared" ca="1" si="8"/>
        <v>0</v>
      </c>
      <c r="E109" s="75">
        <f t="shared" ca="1" si="9"/>
        <v>0</v>
      </c>
      <c r="F109" s="75">
        <f t="shared" ca="1" si="10"/>
        <v>0</v>
      </c>
      <c r="G109" s="75"/>
      <c r="H109" s="75">
        <f t="shared" ca="1" si="11"/>
        <v>0</v>
      </c>
      <c r="I109" s="75">
        <f t="shared" ca="1" si="12"/>
        <v>0</v>
      </c>
      <c r="J109" s="75">
        <f t="shared" ca="1" si="13"/>
        <v>0</v>
      </c>
      <c r="K109" s="99"/>
      <c r="L109" s="113">
        <f t="shared" si="14"/>
        <v>0</v>
      </c>
      <c r="M109" s="114">
        <f t="shared" si="15"/>
        <v>0</v>
      </c>
    </row>
    <row r="110" spans="1:13">
      <c r="A110">
        <v>57</v>
      </c>
      <c r="B110" s="78">
        <f t="shared" ca="1" si="16"/>
        <v>47403.5</v>
      </c>
      <c r="C110" s="74">
        <f>IF($F$8*12&gt;=A110,Amort!D73,0)</f>
        <v>0</v>
      </c>
      <c r="D110" s="75">
        <f t="shared" ca="1" si="8"/>
        <v>0</v>
      </c>
      <c r="E110" s="75">
        <f t="shared" ca="1" si="9"/>
        <v>0</v>
      </c>
      <c r="F110" s="75">
        <f t="shared" ca="1" si="10"/>
        <v>0</v>
      </c>
      <c r="G110" s="75"/>
      <c r="H110" s="75">
        <f t="shared" ca="1" si="11"/>
        <v>0</v>
      </c>
      <c r="I110" s="75">
        <f t="shared" ca="1" si="12"/>
        <v>0</v>
      </c>
      <c r="J110" s="75">
        <f t="shared" ca="1" si="13"/>
        <v>0</v>
      </c>
      <c r="K110" s="99"/>
      <c r="L110" s="113">
        <f t="shared" si="14"/>
        <v>0</v>
      </c>
      <c r="M110" s="114">
        <f t="shared" si="15"/>
        <v>0</v>
      </c>
    </row>
    <row r="111" spans="1:13">
      <c r="A111">
        <v>58</v>
      </c>
      <c r="B111" s="78">
        <f t="shared" ca="1" si="16"/>
        <v>47433.9375</v>
      </c>
      <c r="C111" s="74">
        <f>IF($F$8*12&gt;=A111,Amort!D74,0)</f>
        <v>0</v>
      </c>
      <c r="D111" s="75">
        <f t="shared" ca="1" si="8"/>
        <v>0</v>
      </c>
      <c r="E111" s="75">
        <f t="shared" ca="1" si="9"/>
        <v>0</v>
      </c>
      <c r="F111" s="75">
        <f t="shared" ca="1" si="10"/>
        <v>0</v>
      </c>
      <c r="G111" s="75"/>
      <c r="H111" s="75">
        <f t="shared" ca="1" si="11"/>
        <v>0</v>
      </c>
      <c r="I111" s="75">
        <f t="shared" ca="1" si="12"/>
        <v>0</v>
      </c>
      <c r="J111" s="75">
        <f t="shared" ca="1" si="13"/>
        <v>0</v>
      </c>
      <c r="K111" s="99"/>
      <c r="L111" s="113">
        <f t="shared" si="14"/>
        <v>0</v>
      </c>
      <c r="M111" s="114">
        <f t="shared" si="15"/>
        <v>0</v>
      </c>
    </row>
    <row r="112" spans="1:13">
      <c r="A112">
        <v>59</v>
      </c>
      <c r="B112" s="78">
        <f t="shared" ca="1" si="16"/>
        <v>47464.375</v>
      </c>
      <c r="C112" s="74">
        <f>IF($F$8*12&gt;=A112,Amort!D75,0)</f>
        <v>0</v>
      </c>
      <c r="D112" s="75">
        <f t="shared" ca="1" si="8"/>
        <v>0</v>
      </c>
      <c r="E112" s="75">
        <f t="shared" ca="1" si="9"/>
        <v>0</v>
      </c>
      <c r="F112" s="75">
        <f t="shared" ca="1" si="10"/>
        <v>0</v>
      </c>
      <c r="G112" s="75"/>
      <c r="H112" s="75">
        <f t="shared" ca="1" si="11"/>
        <v>0</v>
      </c>
      <c r="I112" s="75">
        <f t="shared" ca="1" si="12"/>
        <v>0</v>
      </c>
      <c r="J112" s="75">
        <f t="shared" ca="1" si="13"/>
        <v>0</v>
      </c>
      <c r="K112" s="99"/>
      <c r="L112" s="113">
        <f t="shared" si="14"/>
        <v>0</v>
      </c>
      <c r="M112" s="114">
        <f t="shared" si="15"/>
        <v>0</v>
      </c>
    </row>
    <row r="113" spans="1:13">
      <c r="A113">
        <v>60</v>
      </c>
      <c r="B113" s="78">
        <f t="shared" ca="1" si="16"/>
        <v>47494.8125</v>
      </c>
      <c r="C113" s="74">
        <f>IF($F$8*12&gt;=A113,Amort!D76,0)</f>
        <v>0</v>
      </c>
      <c r="D113" s="75">
        <f t="shared" ca="1" si="8"/>
        <v>0</v>
      </c>
      <c r="E113" s="75">
        <f t="shared" ca="1" si="9"/>
        <v>0</v>
      </c>
      <c r="F113" s="75">
        <f t="shared" ca="1" si="10"/>
        <v>0</v>
      </c>
      <c r="G113" s="75"/>
      <c r="H113" s="75">
        <f t="shared" ca="1" si="11"/>
        <v>0</v>
      </c>
      <c r="I113" s="75">
        <f t="shared" ca="1" si="12"/>
        <v>0</v>
      </c>
      <c r="J113" s="75">
        <f t="shared" ca="1" si="13"/>
        <v>0</v>
      </c>
      <c r="K113" s="99"/>
      <c r="L113" s="113">
        <f t="shared" si="14"/>
        <v>0</v>
      </c>
      <c r="M113" s="114">
        <f t="shared" si="15"/>
        <v>0</v>
      </c>
    </row>
    <row r="114" spans="1:13">
      <c r="A114">
        <v>61</v>
      </c>
      <c r="B114" s="78">
        <f t="shared" ca="1" si="16"/>
        <v>47525.25</v>
      </c>
      <c r="C114" s="74">
        <f>IF($F$8*12&gt;=A114,Amort!D77,0)</f>
        <v>0</v>
      </c>
      <c r="D114" s="75">
        <f t="shared" ca="1" si="8"/>
        <v>0</v>
      </c>
      <c r="E114" s="75">
        <f t="shared" ca="1" si="9"/>
        <v>0</v>
      </c>
      <c r="F114" s="75">
        <f t="shared" ca="1" si="10"/>
        <v>0</v>
      </c>
      <c r="G114" s="75"/>
      <c r="H114" s="75">
        <f t="shared" ca="1" si="11"/>
        <v>0</v>
      </c>
      <c r="I114" s="75">
        <f t="shared" ca="1" si="12"/>
        <v>0</v>
      </c>
      <c r="J114" s="75">
        <f t="shared" ca="1" si="13"/>
        <v>0</v>
      </c>
      <c r="K114" s="99"/>
      <c r="L114" s="113">
        <f t="shared" si="14"/>
        <v>0</v>
      </c>
      <c r="M114" s="114">
        <f t="shared" si="15"/>
        <v>0</v>
      </c>
    </row>
    <row r="115" spans="1:13">
      <c r="A115">
        <v>62</v>
      </c>
      <c r="B115" s="78">
        <f t="shared" ca="1" si="16"/>
        <v>47555.6875</v>
      </c>
      <c r="C115" s="74">
        <f>IF($F$8*12&gt;=A115,Amort!D78,0)</f>
        <v>0</v>
      </c>
      <c r="D115" s="75">
        <f t="shared" ca="1" si="8"/>
        <v>0</v>
      </c>
      <c r="E115" s="75">
        <f t="shared" ca="1" si="9"/>
        <v>0</v>
      </c>
      <c r="F115" s="75">
        <f t="shared" ca="1" si="10"/>
        <v>0</v>
      </c>
      <c r="G115" s="75"/>
      <c r="H115" s="75">
        <f t="shared" ca="1" si="11"/>
        <v>0</v>
      </c>
      <c r="I115" s="75">
        <f t="shared" ca="1" si="12"/>
        <v>0</v>
      </c>
      <c r="J115" s="75">
        <f t="shared" ca="1" si="13"/>
        <v>0</v>
      </c>
      <c r="K115" s="99"/>
      <c r="L115" s="113">
        <f t="shared" si="14"/>
        <v>0</v>
      </c>
      <c r="M115" s="114">
        <f t="shared" si="15"/>
        <v>0</v>
      </c>
    </row>
    <row r="116" spans="1:13">
      <c r="A116">
        <v>63</v>
      </c>
      <c r="B116" s="78">
        <f t="shared" ca="1" si="16"/>
        <v>47586.125</v>
      </c>
      <c r="C116" s="74">
        <f>IF($F$8*12&gt;=A116,Amort!D79,0)</f>
        <v>0</v>
      </c>
      <c r="D116" s="75">
        <f t="shared" ca="1" si="8"/>
        <v>0</v>
      </c>
      <c r="E116" s="75">
        <f t="shared" ca="1" si="9"/>
        <v>0</v>
      </c>
      <c r="F116" s="75">
        <f t="shared" ca="1" si="10"/>
        <v>0</v>
      </c>
      <c r="G116" s="75"/>
      <c r="H116" s="75">
        <f t="shared" ca="1" si="11"/>
        <v>0</v>
      </c>
      <c r="I116" s="75">
        <f t="shared" ca="1" si="12"/>
        <v>0</v>
      </c>
      <c r="J116" s="75">
        <f t="shared" ca="1" si="13"/>
        <v>0</v>
      </c>
      <c r="K116" s="99"/>
      <c r="L116" s="113">
        <f t="shared" si="14"/>
        <v>0</v>
      </c>
      <c r="M116" s="114">
        <f t="shared" si="15"/>
        <v>0</v>
      </c>
    </row>
    <row r="117" spans="1:13">
      <c r="A117">
        <v>64</v>
      </c>
      <c r="B117" s="78">
        <f t="shared" ca="1" si="16"/>
        <v>47616.5625</v>
      </c>
      <c r="C117" s="74">
        <f>IF($F$8*12&gt;=A117,Amort!D80,0)</f>
        <v>0</v>
      </c>
      <c r="D117" s="75">
        <f t="shared" ca="1" si="8"/>
        <v>0</v>
      </c>
      <c r="E117" s="75">
        <f t="shared" ca="1" si="9"/>
        <v>0</v>
      </c>
      <c r="F117" s="75">
        <f t="shared" ca="1" si="10"/>
        <v>0</v>
      </c>
      <c r="G117" s="75"/>
      <c r="H117" s="75">
        <f t="shared" ca="1" si="11"/>
        <v>0</v>
      </c>
      <c r="I117" s="75">
        <f t="shared" ca="1" si="12"/>
        <v>0</v>
      </c>
      <c r="J117" s="75">
        <f t="shared" ca="1" si="13"/>
        <v>0</v>
      </c>
      <c r="K117" s="99"/>
      <c r="L117" s="113">
        <f t="shared" si="14"/>
        <v>0</v>
      </c>
      <c r="M117" s="114">
        <f t="shared" si="15"/>
        <v>0</v>
      </c>
    </row>
    <row r="118" spans="1:13">
      <c r="A118">
        <v>65</v>
      </c>
      <c r="B118" s="78">
        <f t="shared" ca="1" si="16"/>
        <v>47647</v>
      </c>
      <c r="C118" s="74">
        <f>IF($F$8*12&gt;=A118,Amort!D81,0)</f>
        <v>0</v>
      </c>
      <c r="D118" s="75">
        <f t="shared" ref="D118:D181" ca="1" si="17">$C118*(D$17-$F$9)*(B119-B118)/$O$11</f>
        <v>0</v>
      </c>
      <c r="E118" s="75">
        <f t="shared" ref="E118:E181" ca="1" si="18">$C118*(E$17-$F$9)*(B119-B118)/$O$11</f>
        <v>0</v>
      </c>
      <c r="F118" s="75">
        <f t="shared" ref="F118:F181" ca="1" si="19">$C118*(F$17-$F$9)*(B119-B118)/$O$11</f>
        <v>0</v>
      </c>
      <c r="G118" s="75"/>
      <c r="H118" s="75">
        <f t="shared" ref="H118:H181" ca="1" si="20">$C118*(H$17-$F$9)*(B119-B118)/$O$11</f>
        <v>0</v>
      </c>
      <c r="I118" s="75">
        <f t="shared" ref="I118:I181" ca="1" si="21">$C118*(I$17-$F$9)*(B119-B118)/$O$11</f>
        <v>0</v>
      </c>
      <c r="J118" s="75">
        <f t="shared" ref="J118:J181" ca="1" si="22">$C118*(J$17-$F$9)*(B119-B118)/$O$11</f>
        <v>0</v>
      </c>
      <c r="K118" s="99"/>
      <c r="L118" s="113">
        <f t="shared" si="14"/>
        <v>0</v>
      </c>
      <c r="M118" s="114">
        <f t="shared" si="15"/>
        <v>0</v>
      </c>
    </row>
    <row r="119" spans="1:13">
      <c r="A119">
        <v>66</v>
      </c>
      <c r="B119" s="78">
        <f t="shared" ca="1" si="16"/>
        <v>47677.4375</v>
      </c>
      <c r="C119" s="74">
        <f>IF($F$8*12&gt;=A119,Amort!D82,0)</f>
        <v>0</v>
      </c>
      <c r="D119" s="75">
        <f t="shared" ca="1" si="17"/>
        <v>0</v>
      </c>
      <c r="E119" s="75">
        <f t="shared" ca="1" si="18"/>
        <v>0</v>
      </c>
      <c r="F119" s="75">
        <f t="shared" ca="1" si="19"/>
        <v>0</v>
      </c>
      <c r="G119" s="75"/>
      <c r="H119" s="75">
        <f t="shared" ca="1" si="20"/>
        <v>0</v>
      </c>
      <c r="I119" s="75">
        <f t="shared" ca="1" si="21"/>
        <v>0</v>
      </c>
      <c r="J119" s="75">
        <f t="shared" ca="1" si="22"/>
        <v>0</v>
      </c>
      <c r="K119" s="99"/>
      <c r="L119" s="113">
        <f t="shared" ref="L119:L182" si="23">C119-C120</f>
        <v>0</v>
      </c>
      <c r="M119" s="114">
        <f t="shared" ref="M119:M182" si="24">A119*L119</f>
        <v>0</v>
      </c>
    </row>
    <row r="120" spans="1:13">
      <c r="A120">
        <v>67</v>
      </c>
      <c r="B120" s="78">
        <f t="shared" ref="B120:B183" ca="1" si="25">B119+30.4375</f>
        <v>47707.875</v>
      </c>
      <c r="C120" s="74">
        <f>IF($F$8*12&gt;=A120,Amort!D83,0)</f>
        <v>0</v>
      </c>
      <c r="D120" s="75">
        <f t="shared" ca="1" si="17"/>
        <v>0</v>
      </c>
      <c r="E120" s="75">
        <f t="shared" ca="1" si="18"/>
        <v>0</v>
      </c>
      <c r="F120" s="75">
        <f t="shared" ca="1" si="19"/>
        <v>0</v>
      </c>
      <c r="G120" s="75"/>
      <c r="H120" s="75">
        <f t="shared" ca="1" si="20"/>
        <v>0</v>
      </c>
      <c r="I120" s="75">
        <f t="shared" ca="1" si="21"/>
        <v>0</v>
      </c>
      <c r="J120" s="75">
        <f t="shared" ca="1" si="22"/>
        <v>0</v>
      </c>
      <c r="K120" s="99"/>
      <c r="L120" s="113">
        <f t="shared" si="23"/>
        <v>0</v>
      </c>
      <c r="M120" s="114">
        <f t="shared" si="24"/>
        <v>0</v>
      </c>
    </row>
    <row r="121" spans="1:13">
      <c r="A121">
        <v>68</v>
      </c>
      <c r="B121" s="78">
        <f t="shared" ca="1" si="25"/>
        <v>47738.3125</v>
      </c>
      <c r="C121" s="74">
        <f>IF($F$8*12&gt;=A121,Amort!D84,0)</f>
        <v>0</v>
      </c>
      <c r="D121" s="75">
        <f t="shared" ca="1" si="17"/>
        <v>0</v>
      </c>
      <c r="E121" s="75">
        <f t="shared" ca="1" si="18"/>
        <v>0</v>
      </c>
      <c r="F121" s="75">
        <f t="shared" ca="1" si="19"/>
        <v>0</v>
      </c>
      <c r="G121" s="75"/>
      <c r="H121" s="75">
        <f t="shared" ca="1" si="20"/>
        <v>0</v>
      </c>
      <c r="I121" s="75">
        <f t="shared" ca="1" si="21"/>
        <v>0</v>
      </c>
      <c r="J121" s="75">
        <f t="shared" ca="1" si="22"/>
        <v>0</v>
      </c>
      <c r="K121" s="99"/>
      <c r="L121" s="113">
        <f t="shared" si="23"/>
        <v>0</v>
      </c>
      <c r="M121" s="114">
        <f t="shared" si="24"/>
        <v>0</v>
      </c>
    </row>
    <row r="122" spans="1:13">
      <c r="A122">
        <v>69</v>
      </c>
      <c r="B122" s="78">
        <f t="shared" ca="1" si="25"/>
        <v>47768.75</v>
      </c>
      <c r="C122" s="74">
        <f>IF($F$8*12&gt;=A122,Amort!D85,0)</f>
        <v>0</v>
      </c>
      <c r="D122" s="75">
        <f t="shared" ca="1" si="17"/>
        <v>0</v>
      </c>
      <c r="E122" s="75">
        <f t="shared" ca="1" si="18"/>
        <v>0</v>
      </c>
      <c r="F122" s="75">
        <f t="shared" ca="1" si="19"/>
        <v>0</v>
      </c>
      <c r="G122" s="75"/>
      <c r="H122" s="75">
        <f t="shared" ca="1" si="20"/>
        <v>0</v>
      </c>
      <c r="I122" s="75">
        <f t="shared" ca="1" si="21"/>
        <v>0</v>
      </c>
      <c r="J122" s="75">
        <f t="shared" ca="1" si="22"/>
        <v>0</v>
      </c>
      <c r="K122" s="99"/>
      <c r="L122" s="113">
        <f t="shared" si="23"/>
        <v>0</v>
      </c>
      <c r="M122" s="114">
        <f t="shared" si="24"/>
        <v>0</v>
      </c>
    </row>
    <row r="123" spans="1:13">
      <c r="A123">
        <v>70</v>
      </c>
      <c r="B123" s="78">
        <f t="shared" ca="1" si="25"/>
        <v>47799.1875</v>
      </c>
      <c r="C123" s="74">
        <f>IF($F$8*12&gt;=A123,Amort!D86,0)</f>
        <v>0</v>
      </c>
      <c r="D123" s="75">
        <f t="shared" ca="1" si="17"/>
        <v>0</v>
      </c>
      <c r="E123" s="75">
        <f t="shared" ca="1" si="18"/>
        <v>0</v>
      </c>
      <c r="F123" s="75">
        <f t="shared" ca="1" si="19"/>
        <v>0</v>
      </c>
      <c r="G123" s="75"/>
      <c r="H123" s="75">
        <f t="shared" ca="1" si="20"/>
        <v>0</v>
      </c>
      <c r="I123" s="75">
        <f t="shared" ca="1" si="21"/>
        <v>0</v>
      </c>
      <c r="J123" s="75">
        <f t="shared" ca="1" si="22"/>
        <v>0</v>
      </c>
      <c r="K123" s="99"/>
      <c r="L123" s="113">
        <f t="shared" si="23"/>
        <v>0</v>
      </c>
      <c r="M123" s="114">
        <f t="shared" si="24"/>
        <v>0</v>
      </c>
    </row>
    <row r="124" spans="1:13">
      <c r="A124">
        <v>71</v>
      </c>
      <c r="B124" s="78">
        <f t="shared" ca="1" si="25"/>
        <v>47829.625</v>
      </c>
      <c r="C124" s="74">
        <f>IF($F$8*12&gt;=A124,Amort!D87,0)</f>
        <v>0</v>
      </c>
      <c r="D124" s="75">
        <f t="shared" ca="1" si="17"/>
        <v>0</v>
      </c>
      <c r="E124" s="75">
        <f t="shared" ca="1" si="18"/>
        <v>0</v>
      </c>
      <c r="F124" s="75">
        <f t="shared" ca="1" si="19"/>
        <v>0</v>
      </c>
      <c r="G124" s="75"/>
      <c r="H124" s="75">
        <f t="shared" ca="1" si="20"/>
        <v>0</v>
      </c>
      <c r="I124" s="75">
        <f t="shared" ca="1" si="21"/>
        <v>0</v>
      </c>
      <c r="J124" s="75">
        <f t="shared" ca="1" si="22"/>
        <v>0</v>
      </c>
      <c r="K124" s="99"/>
      <c r="L124" s="113">
        <f t="shared" si="23"/>
        <v>0</v>
      </c>
      <c r="M124" s="114">
        <f t="shared" si="24"/>
        <v>0</v>
      </c>
    </row>
    <row r="125" spans="1:13">
      <c r="A125">
        <v>72</v>
      </c>
      <c r="B125" s="78">
        <f t="shared" ca="1" si="25"/>
        <v>47860.0625</v>
      </c>
      <c r="C125" s="74">
        <f>IF($F$8*12&gt;=A125,Amort!D88,0)</f>
        <v>0</v>
      </c>
      <c r="D125" s="75">
        <f t="shared" ca="1" si="17"/>
        <v>0</v>
      </c>
      <c r="E125" s="75">
        <f t="shared" ca="1" si="18"/>
        <v>0</v>
      </c>
      <c r="F125" s="75">
        <f t="shared" ca="1" si="19"/>
        <v>0</v>
      </c>
      <c r="G125" s="75"/>
      <c r="H125" s="75">
        <f t="shared" ca="1" si="20"/>
        <v>0</v>
      </c>
      <c r="I125" s="75">
        <f t="shared" ca="1" si="21"/>
        <v>0</v>
      </c>
      <c r="J125" s="75">
        <f t="shared" ca="1" si="22"/>
        <v>0</v>
      </c>
      <c r="K125" s="99"/>
      <c r="L125" s="113">
        <f t="shared" si="23"/>
        <v>0</v>
      </c>
      <c r="M125" s="114">
        <f t="shared" si="24"/>
        <v>0</v>
      </c>
    </row>
    <row r="126" spans="1:13">
      <c r="A126">
        <v>73</v>
      </c>
      <c r="B126" s="78">
        <f t="shared" ca="1" si="25"/>
        <v>47890.5</v>
      </c>
      <c r="C126" s="74">
        <f>IF($F$8*12&gt;=A126,Amort!D89,0)</f>
        <v>0</v>
      </c>
      <c r="D126" s="75">
        <f t="shared" ca="1" si="17"/>
        <v>0</v>
      </c>
      <c r="E126" s="75">
        <f t="shared" ca="1" si="18"/>
        <v>0</v>
      </c>
      <c r="F126" s="75">
        <f t="shared" ca="1" si="19"/>
        <v>0</v>
      </c>
      <c r="G126" s="75"/>
      <c r="H126" s="75">
        <f t="shared" ca="1" si="20"/>
        <v>0</v>
      </c>
      <c r="I126" s="75">
        <f t="shared" ca="1" si="21"/>
        <v>0</v>
      </c>
      <c r="J126" s="75">
        <f t="shared" ca="1" si="22"/>
        <v>0</v>
      </c>
      <c r="K126" s="99"/>
      <c r="L126" s="113">
        <f t="shared" si="23"/>
        <v>0</v>
      </c>
      <c r="M126" s="114">
        <f t="shared" si="24"/>
        <v>0</v>
      </c>
    </row>
    <row r="127" spans="1:13">
      <c r="A127">
        <v>74</v>
      </c>
      <c r="B127" s="78">
        <f t="shared" ca="1" si="25"/>
        <v>47920.9375</v>
      </c>
      <c r="C127" s="74">
        <f>IF($F$8*12&gt;=A127,Amort!D90,0)</f>
        <v>0</v>
      </c>
      <c r="D127" s="75">
        <f t="shared" ca="1" si="17"/>
        <v>0</v>
      </c>
      <c r="E127" s="75">
        <f t="shared" ca="1" si="18"/>
        <v>0</v>
      </c>
      <c r="F127" s="75">
        <f t="shared" ca="1" si="19"/>
        <v>0</v>
      </c>
      <c r="G127" s="75"/>
      <c r="H127" s="75">
        <f t="shared" ca="1" si="20"/>
        <v>0</v>
      </c>
      <c r="I127" s="75">
        <f t="shared" ca="1" si="21"/>
        <v>0</v>
      </c>
      <c r="J127" s="75">
        <f t="shared" ca="1" si="22"/>
        <v>0</v>
      </c>
      <c r="K127" s="99"/>
      <c r="L127" s="113">
        <f t="shared" si="23"/>
        <v>0</v>
      </c>
      <c r="M127" s="114">
        <f t="shared" si="24"/>
        <v>0</v>
      </c>
    </row>
    <row r="128" spans="1:13">
      <c r="A128">
        <v>75</v>
      </c>
      <c r="B128" s="78">
        <f t="shared" ca="1" si="25"/>
        <v>47951.375</v>
      </c>
      <c r="C128" s="74">
        <f>IF($F$8*12&gt;=A128,Amort!D91,0)</f>
        <v>0</v>
      </c>
      <c r="D128" s="75">
        <f t="shared" ca="1" si="17"/>
        <v>0</v>
      </c>
      <c r="E128" s="75">
        <f t="shared" ca="1" si="18"/>
        <v>0</v>
      </c>
      <c r="F128" s="75">
        <f t="shared" ca="1" si="19"/>
        <v>0</v>
      </c>
      <c r="G128" s="75"/>
      <c r="H128" s="75">
        <f t="shared" ca="1" si="20"/>
        <v>0</v>
      </c>
      <c r="I128" s="75">
        <f t="shared" ca="1" si="21"/>
        <v>0</v>
      </c>
      <c r="J128" s="75">
        <f t="shared" ca="1" si="22"/>
        <v>0</v>
      </c>
      <c r="K128" s="99"/>
      <c r="L128" s="113">
        <f t="shared" si="23"/>
        <v>0</v>
      </c>
      <c r="M128" s="114">
        <f t="shared" si="24"/>
        <v>0</v>
      </c>
    </row>
    <row r="129" spans="1:13">
      <c r="A129">
        <v>76</v>
      </c>
      <c r="B129" s="78">
        <f t="shared" ca="1" si="25"/>
        <v>47981.8125</v>
      </c>
      <c r="C129" s="74">
        <f>IF($F$8*12&gt;=A129,Amort!D92,0)</f>
        <v>0</v>
      </c>
      <c r="D129" s="75">
        <f t="shared" ca="1" si="17"/>
        <v>0</v>
      </c>
      <c r="E129" s="75">
        <f t="shared" ca="1" si="18"/>
        <v>0</v>
      </c>
      <c r="F129" s="75">
        <f t="shared" ca="1" si="19"/>
        <v>0</v>
      </c>
      <c r="G129" s="75"/>
      <c r="H129" s="75">
        <f t="shared" ca="1" si="20"/>
        <v>0</v>
      </c>
      <c r="I129" s="75">
        <f t="shared" ca="1" si="21"/>
        <v>0</v>
      </c>
      <c r="J129" s="75">
        <f t="shared" ca="1" si="22"/>
        <v>0</v>
      </c>
      <c r="K129" s="99"/>
      <c r="L129" s="113">
        <f t="shared" si="23"/>
        <v>0</v>
      </c>
      <c r="M129" s="114">
        <f t="shared" si="24"/>
        <v>0</v>
      </c>
    </row>
    <row r="130" spans="1:13">
      <c r="A130">
        <v>77</v>
      </c>
      <c r="B130" s="78">
        <f t="shared" ca="1" si="25"/>
        <v>48012.25</v>
      </c>
      <c r="C130" s="74">
        <f>IF($F$8*12&gt;=A130,Amort!D93,0)</f>
        <v>0</v>
      </c>
      <c r="D130" s="75">
        <f t="shared" ca="1" si="17"/>
        <v>0</v>
      </c>
      <c r="E130" s="75">
        <f t="shared" ca="1" si="18"/>
        <v>0</v>
      </c>
      <c r="F130" s="75">
        <f t="shared" ca="1" si="19"/>
        <v>0</v>
      </c>
      <c r="G130" s="75"/>
      <c r="H130" s="75">
        <f t="shared" ca="1" si="20"/>
        <v>0</v>
      </c>
      <c r="I130" s="75">
        <f t="shared" ca="1" si="21"/>
        <v>0</v>
      </c>
      <c r="J130" s="75">
        <f t="shared" ca="1" si="22"/>
        <v>0</v>
      </c>
      <c r="K130" s="99"/>
      <c r="L130" s="113">
        <f t="shared" si="23"/>
        <v>0</v>
      </c>
      <c r="M130" s="114">
        <f t="shared" si="24"/>
        <v>0</v>
      </c>
    </row>
    <row r="131" spans="1:13">
      <c r="A131">
        <v>78</v>
      </c>
      <c r="B131" s="78">
        <f t="shared" ca="1" si="25"/>
        <v>48042.6875</v>
      </c>
      <c r="C131" s="74">
        <f>IF($F$8*12&gt;=A131,Amort!D94,0)</f>
        <v>0</v>
      </c>
      <c r="D131" s="75">
        <f t="shared" ca="1" si="17"/>
        <v>0</v>
      </c>
      <c r="E131" s="75">
        <f t="shared" ca="1" si="18"/>
        <v>0</v>
      </c>
      <c r="F131" s="75">
        <f t="shared" ca="1" si="19"/>
        <v>0</v>
      </c>
      <c r="G131" s="75"/>
      <c r="H131" s="75">
        <f t="shared" ca="1" si="20"/>
        <v>0</v>
      </c>
      <c r="I131" s="75">
        <f t="shared" ca="1" si="21"/>
        <v>0</v>
      </c>
      <c r="J131" s="75">
        <f t="shared" ca="1" si="22"/>
        <v>0</v>
      </c>
      <c r="K131" s="99"/>
      <c r="L131" s="113">
        <f t="shared" si="23"/>
        <v>0</v>
      </c>
      <c r="M131" s="114">
        <f t="shared" si="24"/>
        <v>0</v>
      </c>
    </row>
    <row r="132" spans="1:13">
      <c r="A132">
        <v>79</v>
      </c>
      <c r="B132" s="78">
        <f t="shared" ca="1" si="25"/>
        <v>48073.125</v>
      </c>
      <c r="C132" s="74">
        <f>IF($F$8*12&gt;=A132,Amort!D95,0)</f>
        <v>0</v>
      </c>
      <c r="D132" s="75">
        <f t="shared" ca="1" si="17"/>
        <v>0</v>
      </c>
      <c r="E132" s="75">
        <f t="shared" ca="1" si="18"/>
        <v>0</v>
      </c>
      <c r="F132" s="75">
        <f t="shared" ca="1" si="19"/>
        <v>0</v>
      </c>
      <c r="G132" s="75"/>
      <c r="H132" s="75">
        <f t="shared" ca="1" si="20"/>
        <v>0</v>
      </c>
      <c r="I132" s="75">
        <f t="shared" ca="1" si="21"/>
        <v>0</v>
      </c>
      <c r="J132" s="75">
        <f t="shared" ca="1" si="22"/>
        <v>0</v>
      </c>
      <c r="K132" s="99"/>
      <c r="L132" s="113">
        <f t="shared" si="23"/>
        <v>0</v>
      </c>
      <c r="M132" s="114">
        <f t="shared" si="24"/>
        <v>0</v>
      </c>
    </row>
    <row r="133" spans="1:13">
      <c r="A133">
        <v>80</v>
      </c>
      <c r="B133" s="78">
        <f t="shared" ca="1" si="25"/>
        <v>48103.5625</v>
      </c>
      <c r="C133" s="74">
        <f>IF($F$8*12&gt;=A133,Amort!D96,0)</f>
        <v>0</v>
      </c>
      <c r="D133" s="75">
        <f t="shared" ca="1" si="17"/>
        <v>0</v>
      </c>
      <c r="E133" s="75">
        <f t="shared" ca="1" si="18"/>
        <v>0</v>
      </c>
      <c r="F133" s="75">
        <f t="shared" ca="1" si="19"/>
        <v>0</v>
      </c>
      <c r="G133" s="75"/>
      <c r="H133" s="75">
        <f t="shared" ca="1" si="20"/>
        <v>0</v>
      </c>
      <c r="I133" s="75">
        <f t="shared" ca="1" si="21"/>
        <v>0</v>
      </c>
      <c r="J133" s="75">
        <f t="shared" ca="1" si="22"/>
        <v>0</v>
      </c>
      <c r="K133" s="99"/>
      <c r="L133" s="113">
        <f t="shared" si="23"/>
        <v>0</v>
      </c>
      <c r="M133" s="114">
        <f t="shared" si="24"/>
        <v>0</v>
      </c>
    </row>
    <row r="134" spans="1:13">
      <c r="A134">
        <v>81</v>
      </c>
      <c r="B134" s="78">
        <f t="shared" ca="1" si="25"/>
        <v>48134</v>
      </c>
      <c r="C134" s="74">
        <f>IF($F$8*12&gt;=A134,Amort!D97,0)</f>
        <v>0</v>
      </c>
      <c r="D134" s="75">
        <f t="shared" ca="1" si="17"/>
        <v>0</v>
      </c>
      <c r="E134" s="75">
        <f t="shared" ca="1" si="18"/>
        <v>0</v>
      </c>
      <c r="F134" s="75">
        <f t="shared" ca="1" si="19"/>
        <v>0</v>
      </c>
      <c r="G134" s="75"/>
      <c r="H134" s="75">
        <f t="shared" ca="1" si="20"/>
        <v>0</v>
      </c>
      <c r="I134" s="75">
        <f t="shared" ca="1" si="21"/>
        <v>0</v>
      </c>
      <c r="J134" s="75">
        <f t="shared" ca="1" si="22"/>
        <v>0</v>
      </c>
      <c r="K134" s="99"/>
      <c r="L134" s="113">
        <f t="shared" si="23"/>
        <v>0</v>
      </c>
      <c r="M134" s="114">
        <f t="shared" si="24"/>
        <v>0</v>
      </c>
    </row>
    <row r="135" spans="1:13">
      <c r="A135">
        <v>82</v>
      </c>
      <c r="B135" s="78">
        <f t="shared" ca="1" si="25"/>
        <v>48164.4375</v>
      </c>
      <c r="C135" s="74">
        <f>IF($F$8*12&gt;=A135,Amort!D98,0)</f>
        <v>0</v>
      </c>
      <c r="D135" s="75">
        <f t="shared" ca="1" si="17"/>
        <v>0</v>
      </c>
      <c r="E135" s="75">
        <f t="shared" ca="1" si="18"/>
        <v>0</v>
      </c>
      <c r="F135" s="75">
        <f t="shared" ca="1" si="19"/>
        <v>0</v>
      </c>
      <c r="G135" s="75"/>
      <c r="H135" s="75">
        <f t="shared" ca="1" si="20"/>
        <v>0</v>
      </c>
      <c r="I135" s="75">
        <f t="shared" ca="1" si="21"/>
        <v>0</v>
      </c>
      <c r="J135" s="75">
        <f t="shared" ca="1" si="22"/>
        <v>0</v>
      </c>
      <c r="K135" s="99"/>
      <c r="L135" s="113">
        <f t="shared" si="23"/>
        <v>0</v>
      </c>
      <c r="M135" s="114">
        <f t="shared" si="24"/>
        <v>0</v>
      </c>
    </row>
    <row r="136" spans="1:13">
      <c r="A136">
        <v>83</v>
      </c>
      <c r="B136" s="78">
        <f t="shared" ca="1" si="25"/>
        <v>48194.875</v>
      </c>
      <c r="C136" s="74">
        <f>IF($F$8*12&gt;=A136,Amort!D99,0)</f>
        <v>0</v>
      </c>
      <c r="D136" s="75">
        <f t="shared" ca="1" si="17"/>
        <v>0</v>
      </c>
      <c r="E136" s="75">
        <f t="shared" ca="1" si="18"/>
        <v>0</v>
      </c>
      <c r="F136" s="75">
        <f t="shared" ca="1" si="19"/>
        <v>0</v>
      </c>
      <c r="G136" s="75"/>
      <c r="H136" s="75">
        <f t="shared" ca="1" si="20"/>
        <v>0</v>
      </c>
      <c r="I136" s="75">
        <f t="shared" ca="1" si="21"/>
        <v>0</v>
      </c>
      <c r="J136" s="75">
        <f t="shared" ca="1" si="22"/>
        <v>0</v>
      </c>
      <c r="K136" s="99"/>
      <c r="L136" s="113">
        <f t="shared" si="23"/>
        <v>0</v>
      </c>
      <c r="M136" s="114">
        <f t="shared" si="24"/>
        <v>0</v>
      </c>
    </row>
    <row r="137" spans="1:13">
      <c r="A137">
        <v>84</v>
      </c>
      <c r="B137" s="78">
        <f t="shared" ca="1" si="25"/>
        <v>48225.3125</v>
      </c>
      <c r="C137" s="74">
        <f>IF($F$8*12&gt;=A137,Amort!D100,0)</f>
        <v>0</v>
      </c>
      <c r="D137" s="75">
        <f t="shared" ca="1" si="17"/>
        <v>0</v>
      </c>
      <c r="E137" s="75">
        <f t="shared" ca="1" si="18"/>
        <v>0</v>
      </c>
      <c r="F137" s="75">
        <f t="shared" ca="1" si="19"/>
        <v>0</v>
      </c>
      <c r="G137" s="75"/>
      <c r="H137" s="75">
        <f t="shared" ca="1" si="20"/>
        <v>0</v>
      </c>
      <c r="I137" s="75">
        <f t="shared" ca="1" si="21"/>
        <v>0</v>
      </c>
      <c r="J137" s="75">
        <f t="shared" ca="1" si="22"/>
        <v>0</v>
      </c>
      <c r="K137" s="99"/>
      <c r="L137" s="113">
        <f t="shared" si="23"/>
        <v>0</v>
      </c>
      <c r="M137" s="114">
        <f t="shared" si="24"/>
        <v>0</v>
      </c>
    </row>
    <row r="138" spans="1:13">
      <c r="A138">
        <v>85</v>
      </c>
      <c r="B138" s="78">
        <f t="shared" ca="1" si="25"/>
        <v>48255.75</v>
      </c>
      <c r="C138" s="74">
        <f>IF($F$8*12&gt;=A138,Amort!D101,0)</f>
        <v>0</v>
      </c>
      <c r="D138" s="75">
        <f t="shared" ca="1" si="17"/>
        <v>0</v>
      </c>
      <c r="E138" s="75">
        <f t="shared" ca="1" si="18"/>
        <v>0</v>
      </c>
      <c r="F138" s="75">
        <f t="shared" ca="1" si="19"/>
        <v>0</v>
      </c>
      <c r="G138" s="75"/>
      <c r="H138" s="75">
        <f t="shared" ca="1" si="20"/>
        <v>0</v>
      </c>
      <c r="I138" s="75">
        <f t="shared" ca="1" si="21"/>
        <v>0</v>
      </c>
      <c r="J138" s="75">
        <f t="shared" ca="1" si="22"/>
        <v>0</v>
      </c>
      <c r="K138" s="99"/>
      <c r="L138" s="113">
        <f t="shared" si="23"/>
        <v>0</v>
      </c>
      <c r="M138" s="114">
        <f t="shared" si="24"/>
        <v>0</v>
      </c>
    </row>
    <row r="139" spans="1:13">
      <c r="A139">
        <v>86</v>
      </c>
      <c r="B139" s="78">
        <f t="shared" ca="1" si="25"/>
        <v>48286.1875</v>
      </c>
      <c r="C139" s="74">
        <f>IF($F$8*12&gt;=A139,Amort!D102,0)</f>
        <v>0</v>
      </c>
      <c r="D139" s="75">
        <f t="shared" ca="1" si="17"/>
        <v>0</v>
      </c>
      <c r="E139" s="75">
        <f t="shared" ca="1" si="18"/>
        <v>0</v>
      </c>
      <c r="F139" s="75">
        <f t="shared" ca="1" si="19"/>
        <v>0</v>
      </c>
      <c r="G139" s="75"/>
      <c r="H139" s="75">
        <f t="shared" ca="1" si="20"/>
        <v>0</v>
      </c>
      <c r="I139" s="75">
        <f t="shared" ca="1" si="21"/>
        <v>0</v>
      </c>
      <c r="J139" s="75">
        <f t="shared" ca="1" si="22"/>
        <v>0</v>
      </c>
      <c r="K139" s="99"/>
      <c r="L139" s="113">
        <f t="shared" si="23"/>
        <v>0</v>
      </c>
      <c r="M139" s="114">
        <f t="shared" si="24"/>
        <v>0</v>
      </c>
    </row>
    <row r="140" spans="1:13">
      <c r="A140">
        <v>87</v>
      </c>
      <c r="B140" s="78">
        <f t="shared" ca="1" si="25"/>
        <v>48316.625</v>
      </c>
      <c r="C140" s="74">
        <f>IF($F$8*12&gt;=A140,Amort!D103,0)</f>
        <v>0</v>
      </c>
      <c r="D140" s="75">
        <f t="shared" ca="1" si="17"/>
        <v>0</v>
      </c>
      <c r="E140" s="75">
        <f t="shared" ca="1" si="18"/>
        <v>0</v>
      </c>
      <c r="F140" s="75">
        <f t="shared" ca="1" si="19"/>
        <v>0</v>
      </c>
      <c r="G140" s="75"/>
      <c r="H140" s="75">
        <f t="shared" ca="1" si="20"/>
        <v>0</v>
      </c>
      <c r="I140" s="75">
        <f t="shared" ca="1" si="21"/>
        <v>0</v>
      </c>
      <c r="J140" s="75">
        <f t="shared" ca="1" si="22"/>
        <v>0</v>
      </c>
      <c r="K140" s="99"/>
      <c r="L140" s="113">
        <f t="shared" si="23"/>
        <v>0</v>
      </c>
      <c r="M140" s="114">
        <f t="shared" si="24"/>
        <v>0</v>
      </c>
    </row>
    <row r="141" spans="1:13">
      <c r="A141">
        <v>88</v>
      </c>
      <c r="B141" s="78">
        <f t="shared" ca="1" si="25"/>
        <v>48347.0625</v>
      </c>
      <c r="C141" s="74">
        <f>IF($F$8*12&gt;=A141,Amort!D104,0)</f>
        <v>0</v>
      </c>
      <c r="D141" s="75">
        <f t="shared" ca="1" si="17"/>
        <v>0</v>
      </c>
      <c r="E141" s="75">
        <f t="shared" ca="1" si="18"/>
        <v>0</v>
      </c>
      <c r="F141" s="75">
        <f t="shared" ca="1" si="19"/>
        <v>0</v>
      </c>
      <c r="G141" s="75"/>
      <c r="H141" s="75">
        <f t="shared" ca="1" si="20"/>
        <v>0</v>
      </c>
      <c r="I141" s="75">
        <f t="shared" ca="1" si="21"/>
        <v>0</v>
      </c>
      <c r="J141" s="75">
        <f t="shared" ca="1" si="22"/>
        <v>0</v>
      </c>
      <c r="K141" s="99"/>
      <c r="L141" s="113">
        <f t="shared" si="23"/>
        <v>0</v>
      </c>
      <c r="M141" s="114">
        <f t="shared" si="24"/>
        <v>0</v>
      </c>
    </row>
    <row r="142" spans="1:13">
      <c r="A142">
        <v>89</v>
      </c>
      <c r="B142" s="78">
        <f t="shared" ca="1" si="25"/>
        <v>48377.5</v>
      </c>
      <c r="C142" s="74">
        <f>IF($F$8*12&gt;=A142,Amort!D105,0)</f>
        <v>0</v>
      </c>
      <c r="D142" s="75">
        <f t="shared" ca="1" si="17"/>
        <v>0</v>
      </c>
      <c r="E142" s="75">
        <f t="shared" ca="1" si="18"/>
        <v>0</v>
      </c>
      <c r="F142" s="75">
        <f t="shared" ca="1" si="19"/>
        <v>0</v>
      </c>
      <c r="G142" s="75"/>
      <c r="H142" s="75">
        <f t="shared" ca="1" si="20"/>
        <v>0</v>
      </c>
      <c r="I142" s="75">
        <f t="shared" ca="1" si="21"/>
        <v>0</v>
      </c>
      <c r="J142" s="75">
        <f t="shared" ca="1" si="22"/>
        <v>0</v>
      </c>
      <c r="K142" s="99"/>
      <c r="L142" s="113">
        <f t="shared" si="23"/>
        <v>0</v>
      </c>
      <c r="M142" s="114">
        <f t="shared" si="24"/>
        <v>0</v>
      </c>
    </row>
    <row r="143" spans="1:13">
      <c r="A143">
        <v>90</v>
      </c>
      <c r="B143" s="78">
        <f t="shared" ca="1" si="25"/>
        <v>48407.9375</v>
      </c>
      <c r="C143" s="74">
        <f>IF($F$8*12&gt;=A143,Amort!D106,0)</f>
        <v>0</v>
      </c>
      <c r="D143" s="75">
        <f t="shared" ca="1" si="17"/>
        <v>0</v>
      </c>
      <c r="E143" s="75">
        <f t="shared" ca="1" si="18"/>
        <v>0</v>
      </c>
      <c r="F143" s="75">
        <f t="shared" ca="1" si="19"/>
        <v>0</v>
      </c>
      <c r="G143" s="75"/>
      <c r="H143" s="75">
        <f t="shared" ca="1" si="20"/>
        <v>0</v>
      </c>
      <c r="I143" s="75">
        <f t="shared" ca="1" si="21"/>
        <v>0</v>
      </c>
      <c r="J143" s="75">
        <f t="shared" ca="1" si="22"/>
        <v>0</v>
      </c>
      <c r="K143" s="99"/>
      <c r="L143" s="113">
        <f t="shared" si="23"/>
        <v>0</v>
      </c>
      <c r="M143" s="114">
        <f t="shared" si="24"/>
        <v>0</v>
      </c>
    </row>
    <row r="144" spans="1:13">
      <c r="A144">
        <v>91</v>
      </c>
      <c r="B144" s="78">
        <f t="shared" ca="1" si="25"/>
        <v>48438.375</v>
      </c>
      <c r="C144" s="74">
        <f>IF($F$8*12&gt;=A144,Amort!D107,0)</f>
        <v>0</v>
      </c>
      <c r="D144" s="75">
        <f t="shared" ca="1" si="17"/>
        <v>0</v>
      </c>
      <c r="E144" s="75">
        <f t="shared" ca="1" si="18"/>
        <v>0</v>
      </c>
      <c r="F144" s="75">
        <f t="shared" ca="1" si="19"/>
        <v>0</v>
      </c>
      <c r="G144" s="75"/>
      <c r="H144" s="75">
        <f t="shared" ca="1" si="20"/>
        <v>0</v>
      </c>
      <c r="I144" s="75">
        <f t="shared" ca="1" si="21"/>
        <v>0</v>
      </c>
      <c r="J144" s="75">
        <f t="shared" ca="1" si="22"/>
        <v>0</v>
      </c>
      <c r="K144" s="99"/>
      <c r="L144" s="113">
        <f t="shared" si="23"/>
        <v>0</v>
      </c>
      <c r="M144" s="114">
        <f t="shared" si="24"/>
        <v>0</v>
      </c>
    </row>
    <row r="145" spans="1:13">
      <c r="A145">
        <v>92</v>
      </c>
      <c r="B145" s="78">
        <f t="shared" ca="1" si="25"/>
        <v>48468.8125</v>
      </c>
      <c r="C145" s="74">
        <f>IF($F$8*12&gt;=A145,Amort!D108,0)</f>
        <v>0</v>
      </c>
      <c r="D145" s="75">
        <f t="shared" ca="1" si="17"/>
        <v>0</v>
      </c>
      <c r="E145" s="75">
        <f t="shared" ca="1" si="18"/>
        <v>0</v>
      </c>
      <c r="F145" s="75">
        <f t="shared" ca="1" si="19"/>
        <v>0</v>
      </c>
      <c r="G145" s="75"/>
      <c r="H145" s="75">
        <f t="shared" ca="1" si="20"/>
        <v>0</v>
      </c>
      <c r="I145" s="75">
        <f t="shared" ca="1" si="21"/>
        <v>0</v>
      </c>
      <c r="J145" s="75">
        <f t="shared" ca="1" si="22"/>
        <v>0</v>
      </c>
      <c r="K145" s="99"/>
      <c r="L145" s="113">
        <f t="shared" si="23"/>
        <v>0</v>
      </c>
      <c r="M145" s="114">
        <f t="shared" si="24"/>
        <v>0</v>
      </c>
    </row>
    <row r="146" spans="1:13">
      <c r="A146">
        <v>93</v>
      </c>
      <c r="B146" s="78">
        <f t="shared" ca="1" si="25"/>
        <v>48499.25</v>
      </c>
      <c r="C146" s="74">
        <f>IF($F$8*12&gt;=A146,Amort!D109,0)</f>
        <v>0</v>
      </c>
      <c r="D146" s="75">
        <f t="shared" ca="1" si="17"/>
        <v>0</v>
      </c>
      <c r="E146" s="75">
        <f t="shared" ca="1" si="18"/>
        <v>0</v>
      </c>
      <c r="F146" s="75">
        <f t="shared" ca="1" si="19"/>
        <v>0</v>
      </c>
      <c r="G146" s="75"/>
      <c r="H146" s="75">
        <f t="shared" ca="1" si="20"/>
        <v>0</v>
      </c>
      <c r="I146" s="75">
        <f t="shared" ca="1" si="21"/>
        <v>0</v>
      </c>
      <c r="J146" s="75">
        <f t="shared" ca="1" si="22"/>
        <v>0</v>
      </c>
      <c r="K146" s="99"/>
      <c r="L146" s="113">
        <f t="shared" si="23"/>
        <v>0</v>
      </c>
      <c r="M146" s="114">
        <f t="shared" si="24"/>
        <v>0</v>
      </c>
    </row>
    <row r="147" spans="1:13">
      <c r="A147">
        <v>94</v>
      </c>
      <c r="B147" s="78">
        <f t="shared" ca="1" si="25"/>
        <v>48529.6875</v>
      </c>
      <c r="C147" s="74">
        <f>IF($F$8*12&gt;=A147,Amort!D110,0)</f>
        <v>0</v>
      </c>
      <c r="D147" s="75">
        <f t="shared" ca="1" si="17"/>
        <v>0</v>
      </c>
      <c r="E147" s="75">
        <f t="shared" ca="1" si="18"/>
        <v>0</v>
      </c>
      <c r="F147" s="75">
        <f t="shared" ca="1" si="19"/>
        <v>0</v>
      </c>
      <c r="G147" s="75"/>
      <c r="H147" s="75">
        <f t="shared" ca="1" si="20"/>
        <v>0</v>
      </c>
      <c r="I147" s="75">
        <f t="shared" ca="1" si="21"/>
        <v>0</v>
      </c>
      <c r="J147" s="75">
        <f t="shared" ca="1" si="22"/>
        <v>0</v>
      </c>
      <c r="K147" s="99"/>
      <c r="L147" s="113">
        <f t="shared" si="23"/>
        <v>0</v>
      </c>
      <c r="M147" s="114">
        <f t="shared" si="24"/>
        <v>0</v>
      </c>
    </row>
    <row r="148" spans="1:13">
      <c r="A148">
        <v>95</v>
      </c>
      <c r="B148" s="78">
        <f t="shared" ca="1" si="25"/>
        <v>48560.125</v>
      </c>
      <c r="C148" s="74">
        <f>IF($F$8*12&gt;=A148,Amort!D111,0)</f>
        <v>0</v>
      </c>
      <c r="D148" s="75">
        <f t="shared" ca="1" si="17"/>
        <v>0</v>
      </c>
      <c r="E148" s="75">
        <f t="shared" ca="1" si="18"/>
        <v>0</v>
      </c>
      <c r="F148" s="75">
        <f t="shared" ca="1" si="19"/>
        <v>0</v>
      </c>
      <c r="G148" s="75"/>
      <c r="H148" s="75">
        <f t="shared" ca="1" si="20"/>
        <v>0</v>
      </c>
      <c r="I148" s="75">
        <f t="shared" ca="1" si="21"/>
        <v>0</v>
      </c>
      <c r="J148" s="75">
        <f t="shared" ca="1" si="22"/>
        <v>0</v>
      </c>
      <c r="K148" s="99"/>
      <c r="L148" s="113">
        <f t="shared" si="23"/>
        <v>0</v>
      </c>
      <c r="M148" s="114">
        <f t="shared" si="24"/>
        <v>0</v>
      </c>
    </row>
    <row r="149" spans="1:13">
      <c r="A149">
        <v>96</v>
      </c>
      <c r="B149" s="78">
        <f t="shared" ca="1" si="25"/>
        <v>48590.5625</v>
      </c>
      <c r="C149" s="74">
        <f>IF($F$8*12&gt;=A149,Amort!D112,0)</f>
        <v>0</v>
      </c>
      <c r="D149" s="75">
        <f t="shared" ca="1" si="17"/>
        <v>0</v>
      </c>
      <c r="E149" s="75">
        <f t="shared" ca="1" si="18"/>
        <v>0</v>
      </c>
      <c r="F149" s="75">
        <f t="shared" ca="1" si="19"/>
        <v>0</v>
      </c>
      <c r="G149" s="75"/>
      <c r="H149" s="75">
        <f t="shared" ca="1" si="20"/>
        <v>0</v>
      </c>
      <c r="I149" s="75">
        <f t="shared" ca="1" si="21"/>
        <v>0</v>
      </c>
      <c r="J149" s="75">
        <f t="shared" ca="1" si="22"/>
        <v>0</v>
      </c>
      <c r="K149" s="99"/>
      <c r="L149" s="113">
        <f t="shared" si="23"/>
        <v>0</v>
      </c>
      <c r="M149" s="114">
        <f t="shared" si="24"/>
        <v>0</v>
      </c>
    </row>
    <row r="150" spans="1:13">
      <c r="A150">
        <v>97</v>
      </c>
      <c r="B150" s="78">
        <f t="shared" ca="1" si="25"/>
        <v>48621</v>
      </c>
      <c r="C150" s="74">
        <f>IF($F$8*12&gt;=A150,Amort!D113,0)</f>
        <v>0</v>
      </c>
      <c r="D150" s="75">
        <f t="shared" ca="1" si="17"/>
        <v>0</v>
      </c>
      <c r="E150" s="75">
        <f t="shared" ca="1" si="18"/>
        <v>0</v>
      </c>
      <c r="F150" s="75">
        <f t="shared" ca="1" si="19"/>
        <v>0</v>
      </c>
      <c r="G150" s="75"/>
      <c r="H150" s="75">
        <f t="shared" ca="1" si="20"/>
        <v>0</v>
      </c>
      <c r="I150" s="75">
        <f t="shared" ca="1" si="21"/>
        <v>0</v>
      </c>
      <c r="J150" s="75">
        <f t="shared" ca="1" si="22"/>
        <v>0</v>
      </c>
      <c r="K150" s="99"/>
      <c r="L150" s="113">
        <f t="shared" si="23"/>
        <v>0</v>
      </c>
      <c r="M150" s="114">
        <f t="shared" si="24"/>
        <v>0</v>
      </c>
    </row>
    <row r="151" spans="1:13">
      <c r="A151">
        <v>98</v>
      </c>
      <c r="B151" s="78">
        <f t="shared" ca="1" si="25"/>
        <v>48651.4375</v>
      </c>
      <c r="C151" s="74">
        <f>IF($F$8*12&gt;=A151,Amort!D114,0)</f>
        <v>0</v>
      </c>
      <c r="D151" s="75">
        <f t="shared" ca="1" si="17"/>
        <v>0</v>
      </c>
      <c r="E151" s="75">
        <f t="shared" ca="1" si="18"/>
        <v>0</v>
      </c>
      <c r="F151" s="75">
        <f t="shared" ca="1" si="19"/>
        <v>0</v>
      </c>
      <c r="G151" s="75"/>
      <c r="H151" s="75">
        <f t="shared" ca="1" si="20"/>
        <v>0</v>
      </c>
      <c r="I151" s="75">
        <f t="shared" ca="1" si="21"/>
        <v>0</v>
      </c>
      <c r="J151" s="75">
        <f t="shared" ca="1" si="22"/>
        <v>0</v>
      </c>
      <c r="K151" s="99"/>
      <c r="L151" s="113">
        <f t="shared" si="23"/>
        <v>0</v>
      </c>
      <c r="M151" s="114">
        <f t="shared" si="24"/>
        <v>0</v>
      </c>
    </row>
    <row r="152" spans="1:13">
      <c r="A152">
        <v>99</v>
      </c>
      <c r="B152" s="78">
        <f t="shared" ca="1" si="25"/>
        <v>48681.875</v>
      </c>
      <c r="C152" s="74">
        <f>IF($F$8*12&gt;=A152,Amort!D115,0)</f>
        <v>0</v>
      </c>
      <c r="D152" s="75">
        <f t="shared" ca="1" si="17"/>
        <v>0</v>
      </c>
      <c r="E152" s="75">
        <f t="shared" ca="1" si="18"/>
        <v>0</v>
      </c>
      <c r="F152" s="75">
        <f t="shared" ca="1" si="19"/>
        <v>0</v>
      </c>
      <c r="G152" s="75"/>
      <c r="H152" s="75">
        <f t="shared" ca="1" si="20"/>
        <v>0</v>
      </c>
      <c r="I152" s="75">
        <f t="shared" ca="1" si="21"/>
        <v>0</v>
      </c>
      <c r="J152" s="75">
        <f t="shared" ca="1" si="22"/>
        <v>0</v>
      </c>
      <c r="K152" s="99"/>
      <c r="L152" s="113">
        <f t="shared" si="23"/>
        <v>0</v>
      </c>
      <c r="M152" s="114">
        <f t="shared" si="24"/>
        <v>0</v>
      </c>
    </row>
    <row r="153" spans="1:13">
      <c r="A153">
        <v>100</v>
      </c>
      <c r="B153" s="78">
        <f t="shared" ca="1" si="25"/>
        <v>48712.3125</v>
      </c>
      <c r="C153" s="74">
        <f>IF($F$8*12&gt;=A153,Amort!D116,0)</f>
        <v>0</v>
      </c>
      <c r="D153" s="75">
        <f t="shared" ca="1" si="17"/>
        <v>0</v>
      </c>
      <c r="E153" s="75">
        <f t="shared" ca="1" si="18"/>
        <v>0</v>
      </c>
      <c r="F153" s="75">
        <f t="shared" ca="1" si="19"/>
        <v>0</v>
      </c>
      <c r="G153" s="75"/>
      <c r="H153" s="75">
        <f t="shared" ca="1" si="20"/>
        <v>0</v>
      </c>
      <c r="I153" s="75">
        <f t="shared" ca="1" si="21"/>
        <v>0</v>
      </c>
      <c r="J153" s="75">
        <f t="shared" ca="1" si="22"/>
        <v>0</v>
      </c>
      <c r="K153" s="99"/>
      <c r="L153" s="113">
        <f t="shared" si="23"/>
        <v>0</v>
      </c>
      <c r="M153" s="114">
        <f t="shared" si="24"/>
        <v>0</v>
      </c>
    </row>
    <row r="154" spans="1:13">
      <c r="A154">
        <v>101</v>
      </c>
      <c r="B154" s="78">
        <f t="shared" ca="1" si="25"/>
        <v>48742.75</v>
      </c>
      <c r="C154" s="74">
        <f>IF($F$8*12&gt;=A154,Amort!D117,0)</f>
        <v>0</v>
      </c>
      <c r="D154" s="75">
        <f t="shared" ca="1" si="17"/>
        <v>0</v>
      </c>
      <c r="E154" s="75">
        <f t="shared" ca="1" si="18"/>
        <v>0</v>
      </c>
      <c r="F154" s="75">
        <f t="shared" ca="1" si="19"/>
        <v>0</v>
      </c>
      <c r="G154" s="75"/>
      <c r="H154" s="75">
        <f t="shared" ca="1" si="20"/>
        <v>0</v>
      </c>
      <c r="I154" s="75">
        <f t="shared" ca="1" si="21"/>
        <v>0</v>
      </c>
      <c r="J154" s="75">
        <f t="shared" ca="1" si="22"/>
        <v>0</v>
      </c>
      <c r="K154" s="99"/>
      <c r="L154" s="113">
        <f t="shared" si="23"/>
        <v>0</v>
      </c>
      <c r="M154" s="114">
        <f t="shared" si="24"/>
        <v>0</v>
      </c>
    </row>
    <row r="155" spans="1:13">
      <c r="A155">
        <v>102</v>
      </c>
      <c r="B155" s="78">
        <f t="shared" ca="1" si="25"/>
        <v>48773.1875</v>
      </c>
      <c r="C155" s="74">
        <f>IF($F$8*12&gt;=A155,Amort!D118,0)</f>
        <v>0</v>
      </c>
      <c r="D155" s="75">
        <f t="shared" ca="1" si="17"/>
        <v>0</v>
      </c>
      <c r="E155" s="75">
        <f t="shared" ca="1" si="18"/>
        <v>0</v>
      </c>
      <c r="F155" s="75">
        <f t="shared" ca="1" si="19"/>
        <v>0</v>
      </c>
      <c r="G155" s="75"/>
      <c r="H155" s="75">
        <f t="shared" ca="1" si="20"/>
        <v>0</v>
      </c>
      <c r="I155" s="75">
        <f t="shared" ca="1" si="21"/>
        <v>0</v>
      </c>
      <c r="J155" s="75">
        <f t="shared" ca="1" si="22"/>
        <v>0</v>
      </c>
      <c r="K155" s="99"/>
      <c r="L155" s="113">
        <f t="shared" si="23"/>
        <v>0</v>
      </c>
      <c r="M155" s="114">
        <f t="shared" si="24"/>
        <v>0</v>
      </c>
    </row>
    <row r="156" spans="1:13">
      <c r="A156">
        <v>103</v>
      </c>
      <c r="B156" s="78">
        <f t="shared" ca="1" si="25"/>
        <v>48803.625</v>
      </c>
      <c r="C156" s="74">
        <f>IF($F$8*12&gt;=A156,Amort!D119,0)</f>
        <v>0</v>
      </c>
      <c r="D156" s="75">
        <f t="shared" ca="1" si="17"/>
        <v>0</v>
      </c>
      <c r="E156" s="75">
        <f t="shared" ca="1" si="18"/>
        <v>0</v>
      </c>
      <c r="F156" s="75">
        <f t="shared" ca="1" si="19"/>
        <v>0</v>
      </c>
      <c r="G156" s="75"/>
      <c r="H156" s="75">
        <f t="shared" ca="1" si="20"/>
        <v>0</v>
      </c>
      <c r="I156" s="75">
        <f t="shared" ca="1" si="21"/>
        <v>0</v>
      </c>
      <c r="J156" s="75">
        <f t="shared" ca="1" si="22"/>
        <v>0</v>
      </c>
      <c r="K156" s="99"/>
      <c r="L156" s="113">
        <f t="shared" si="23"/>
        <v>0</v>
      </c>
      <c r="M156" s="114">
        <f t="shared" si="24"/>
        <v>0</v>
      </c>
    </row>
    <row r="157" spans="1:13">
      <c r="A157">
        <v>104</v>
      </c>
      <c r="B157" s="78">
        <f t="shared" ca="1" si="25"/>
        <v>48834.0625</v>
      </c>
      <c r="C157" s="74">
        <f>IF($F$8*12&gt;=A157,Amort!D120,0)</f>
        <v>0</v>
      </c>
      <c r="D157" s="75">
        <f t="shared" ca="1" si="17"/>
        <v>0</v>
      </c>
      <c r="E157" s="75">
        <f t="shared" ca="1" si="18"/>
        <v>0</v>
      </c>
      <c r="F157" s="75">
        <f t="shared" ca="1" si="19"/>
        <v>0</v>
      </c>
      <c r="G157" s="75"/>
      <c r="H157" s="75">
        <f t="shared" ca="1" si="20"/>
        <v>0</v>
      </c>
      <c r="I157" s="75">
        <f t="shared" ca="1" si="21"/>
        <v>0</v>
      </c>
      <c r="J157" s="75">
        <f t="shared" ca="1" si="22"/>
        <v>0</v>
      </c>
      <c r="K157" s="99"/>
      <c r="L157" s="113">
        <f t="shared" si="23"/>
        <v>0</v>
      </c>
      <c r="M157" s="114">
        <f t="shared" si="24"/>
        <v>0</v>
      </c>
    </row>
    <row r="158" spans="1:13">
      <c r="A158">
        <v>105</v>
      </c>
      <c r="B158" s="78">
        <f t="shared" ca="1" si="25"/>
        <v>48864.5</v>
      </c>
      <c r="C158" s="74">
        <f>IF($F$8*12&gt;=A158,Amort!D121,0)</f>
        <v>0</v>
      </c>
      <c r="D158" s="75">
        <f t="shared" ca="1" si="17"/>
        <v>0</v>
      </c>
      <c r="E158" s="75">
        <f t="shared" ca="1" si="18"/>
        <v>0</v>
      </c>
      <c r="F158" s="75">
        <f t="shared" ca="1" si="19"/>
        <v>0</v>
      </c>
      <c r="G158" s="75"/>
      <c r="H158" s="75">
        <f t="shared" ca="1" si="20"/>
        <v>0</v>
      </c>
      <c r="I158" s="75">
        <f t="shared" ca="1" si="21"/>
        <v>0</v>
      </c>
      <c r="J158" s="75">
        <f t="shared" ca="1" si="22"/>
        <v>0</v>
      </c>
      <c r="K158" s="99"/>
      <c r="L158" s="113">
        <f t="shared" si="23"/>
        <v>0</v>
      </c>
      <c r="M158" s="114">
        <f t="shared" si="24"/>
        <v>0</v>
      </c>
    </row>
    <row r="159" spans="1:13">
      <c r="A159">
        <v>106</v>
      </c>
      <c r="B159" s="78">
        <f t="shared" ca="1" si="25"/>
        <v>48894.9375</v>
      </c>
      <c r="C159" s="74">
        <f>IF($F$8*12&gt;=A159,Amort!D122,0)</f>
        <v>0</v>
      </c>
      <c r="D159" s="75">
        <f t="shared" ca="1" si="17"/>
        <v>0</v>
      </c>
      <c r="E159" s="75">
        <f t="shared" ca="1" si="18"/>
        <v>0</v>
      </c>
      <c r="F159" s="75">
        <f t="shared" ca="1" si="19"/>
        <v>0</v>
      </c>
      <c r="G159" s="75"/>
      <c r="H159" s="75">
        <f t="shared" ca="1" si="20"/>
        <v>0</v>
      </c>
      <c r="I159" s="75">
        <f t="shared" ca="1" si="21"/>
        <v>0</v>
      </c>
      <c r="J159" s="75">
        <f t="shared" ca="1" si="22"/>
        <v>0</v>
      </c>
      <c r="K159" s="99"/>
      <c r="L159" s="113">
        <f t="shared" si="23"/>
        <v>0</v>
      </c>
      <c r="M159" s="114">
        <f t="shared" si="24"/>
        <v>0</v>
      </c>
    </row>
    <row r="160" spans="1:13">
      <c r="A160">
        <v>107</v>
      </c>
      <c r="B160" s="78">
        <f t="shared" ca="1" si="25"/>
        <v>48925.375</v>
      </c>
      <c r="C160" s="74">
        <f>IF($F$8*12&gt;=A160,Amort!D123,0)</f>
        <v>0</v>
      </c>
      <c r="D160" s="75">
        <f t="shared" ca="1" si="17"/>
        <v>0</v>
      </c>
      <c r="E160" s="75">
        <f t="shared" ca="1" si="18"/>
        <v>0</v>
      </c>
      <c r="F160" s="75">
        <f t="shared" ca="1" si="19"/>
        <v>0</v>
      </c>
      <c r="G160" s="75"/>
      <c r="H160" s="75">
        <f t="shared" ca="1" si="20"/>
        <v>0</v>
      </c>
      <c r="I160" s="75">
        <f t="shared" ca="1" si="21"/>
        <v>0</v>
      </c>
      <c r="J160" s="75">
        <f t="shared" ca="1" si="22"/>
        <v>0</v>
      </c>
      <c r="K160" s="99"/>
      <c r="L160" s="113">
        <f t="shared" si="23"/>
        <v>0</v>
      </c>
      <c r="M160" s="114">
        <f t="shared" si="24"/>
        <v>0</v>
      </c>
    </row>
    <row r="161" spans="1:13">
      <c r="A161">
        <v>108</v>
      </c>
      <c r="B161" s="78">
        <f t="shared" ca="1" si="25"/>
        <v>48955.8125</v>
      </c>
      <c r="C161" s="74">
        <f>IF($F$8*12&gt;=A161,Amort!D124,0)</f>
        <v>0</v>
      </c>
      <c r="D161" s="75">
        <f t="shared" ca="1" si="17"/>
        <v>0</v>
      </c>
      <c r="E161" s="75">
        <f t="shared" ca="1" si="18"/>
        <v>0</v>
      </c>
      <c r="F161" s="75">
        <f t="shared" ca="1" si="19"/>
        <v>0</v>
      </c>
      <c r="G161" s="75"/>
      <c r="H161" s="75">
        <f t="shared" ca="1" si="20"/>
        <v>0</v>
      </c>
      <c r="I161" s="75">
        <f t="shared" ca="1" si="21"/>
        <v>0</v>
      </c>
      <c r="J161" s="75">
        <f t="shared" ca="1" si="22"/>
        <v>0</v>
      </c>
      <c r="K161" s="99"/>
      <c r="L161" s="113">
        <f t="shared" si="23"/>
        <v>0</v>
      </c>
      <c r="M161" s="114">
        <f t="shared" si="24"/>
        <v>0</v>
      </c>
    </row>
    <row r="162" spans="1:13">
      <c r="A162">
        <v>109</v>
      </c>
      <c r="B162" s="78">
        <f t="shared" ca="1" si="25"/>
        <v>48986.25</v>
      </c>
      <c r="C162" s="74">
        <f>IF($F$8*12&gt;=A162,Amort!D125,0)</f>
        <v>0</v>
      </c>
      <c r="D162" s="75">
        <f t="shared" ca="1" si="17"/>
        <v>0</v>
      </c>
      <c r="E162" s="75">
        <f t="shared" ca="1" si="18"/>
        <v>0</v>
      </c>
      <c r="F162" s="75">
        <f t="shared" ca="1" si="19"/>
        <v>0</v>
      </c>
      <c r="G162" s="75"/>
      <c r="H162" s="75">
        <f t="shared" ca="1" si="20"/>
        <v>0</v>
      </c>
      <c r="I162" s="75">
        <f t="shared" ca="1" si="21"/>
        <v>0</v>
      </c>
      <c r="J162" s="75">
        <f t="shared" ca="1" si="22"/>
        <v>0</v>
      </c>
      <c r="K162" s="99"/>
      <c r="L162" s="113">
        <f t="shared" si="23"/>
        <v>0</v>
      </c>
      <c r="M162" s="114">
        <f t="shared" si="24"/>
        <v>0</v>
      </c>
    </row>
    <row r="163" spans="1:13">
      <c r="A163">
        <v>110</v>
      </c>
      <c r="B163" s="78">
        <f t="shared" ca="1" si="25"/>
        <v>49016.6875</v>
      </c>
      <c r="C163" s="74">
        <f>IF($F$8*12&gt;=A163,Amort!D126,0)</f>
        <v>0</v>
      </c>
      <c r="D163" s="75">
        <f t="shared" ca="1" si="17"/>
        <v>0</v>
      </c>
      <c r="E163" s="75">
        <f t="shared" ca="1" si="18"/>
        <v>0</v>
      </c>
      <c r="F163" s="75">
        <f t="shared" ca="1" si="19"/>
        <v>0</v>
      </c>
      <c r="G163" s="75"/>
      <c r="H163" s="75">
        <f t="shared" ca="1" si="20"/>
        <v>0</v>
      </c>
      <c r="I163" s="75">
        <f t="shared" ca="1" si="21"/>
        <v>0</v>
      </c>
      <c r="J163" s="75">
        <f t="shared" ca="1" si="22"/>
        <v>0</v>
      </c>
      <c r="K163" s="99"/>
      <c r="L163" s="113">
        <f t="shared" si="23"/>
        <v>0</v>
      </c>
      <c r="M163" s="114">
        <f t="shared" si="24"/>
        <v>0</v>
      </c>
    </row>
    <row r="164" spans="1:13">
      <c r="A164">
        <v>111</v>
      </c>
      <c r="B164" s="78">
        <f t="shared" ca="1" si="25"/>
        <v>49047.125</v>
      </c>
      <c r="C164" s="74">
        <f>IF($F$8*12&gt;=A164,Amort!D127,0)</f>
        <v>0</v>
      </c>
      <c r="D164" s="75">
        <f t="shared" ca="1" si="17"/>
        <v>0</v>
      </c>
      <c r="E164" s="75">
        <f t="shared" ca="1" si="18"/>
        <v>0</v>
      </c>
      <c r="F164" s="75">
        <f t="shared" ca="1" si="19"/>
        <v>0</v>
      </c>
      <c r="G164" s="75"/>
      <c r="H164" s="75">
        <f t="shared" ca="1" si="20"/>
        <v>0</v>
      </c>
      <c r="I164" s="75">
        <f t="shared" ca="1" si="21"/>
        <v>0</v>
      </c>
      <c r="J164" s="75">
        <f t="shared" ca="1" si="22"/>
        <v>0</v>
      </c>
      <c r="K164" s="99"/>
      <c r="L164" s="113">
        <f t="shared" si="23"/>
        <v>0</v>
      </c>
      <c r="M164" s="114">
        <f t="shared" si="24"/>
        <v>0</v>
      </c>
    </row>
    <row r="165" spans="1:13">
      <c r="A165">
        <v>112</v>
      </c>
      <c r="B165" s="78">
        <f t="shared" ca="1" si="25"/>
        <v>49077.5625</v>
      </c>
      <c r="C165" s="74">
        <f>IF($F$8*12&gt;=A165,Amort!D128,0)</f>
        <v>0</v>
      </c>
      <c r="D165" s="75">
        <f t="shared" ca="1" si="17"/>
        <v>0</v>
      </c>
      <c r="E165" s="75">
        <f t="shared" ca="1" si="18"/>
        <v>0</v>
      </c>
      <c r="F165" s="75">
        <f t="shared" ca="1" si="19"/>
        <v>0</v>
      </c>
      <c r="G165" s="75"/>
      <c r="H165" s="75">
        <f t="shared" ca="1" si="20"/>
        <v>0</v>
      </c>
      <c r="I165" s="75">
        <f t="shared" ca="1" si="21"/>
        <v>0</v>
      </c>
      <c r="J165" s="75">
        <f t="shared" ca="1" si="22"/>
        <v>0</v>
      </c>
      <c r="K165" s="99"/>
      <c r="L165" s="113">
        <f t="shared" si="23"/>
        <v>0</v>
      </c>
      <c r="M165" s="114">
        <f t="shared" si="24"/>
        <v>0</v>
      </c>
    </row>
    <row r="166" spans="1:13">
      <c r="A166">
        <v>113</v>
      </c>
      <c r="B166" s="78">
        <f t="shared" ca="1" si="25"/>
        <v>49108</v>
      </c>
      <c r="C166" s="74">
        <f>IF($F$8*12&gt;=A166,Amort!D129,0)</f>
        <v>0</v>
      </c>
      <c r="D166" s="75">
        <f t="shared" ca="1" si="17"/>
        <v>0</v>
      </c>
      <c r="E166" s="75">
        <f t="shared" ca="1" si="18"/>
        <v>0</v>
      </c>
      <c r="F166" s="75">
        <f t="shared" ca="1" si="19"/>
        <v>0</v>
      </c>
      <c r="G166" s="75"/>
      <c r="H166" s="75">
        <f t="shared" ca="1" si="20"/>
        <v>0</v>
      </c>
      <c r="I166" s="75">
        <f t="shared" ca="1" si="21"/>
        <v>0</v>
      </c>
      <c r="J166" s="75">
        <f t="shared" ca="1" si="22"/>
        <v>0</v>
      </c>
      <c r="K166" s="99"/>
      <c r="L166" s="113">
        <f t="shared" si="23"/>
        <v>0</v>
      </c>
      <c r="M166" s="114">
        <f t="shared" si="24"/>
        <v>0</v>
      </c>
    </row>
    <row r="167" spans="1:13">
      <c r="A167">
        <v>114</v>
      </c>
      <c r="B167" s="78">
        <f t="shared" ca="1" si="25"/>
        <v>49138.4375</v>
      </c>
      <c r="C167" s="74">
        <f>IF($F$8*12&gt;=A167,Amort!D130,0)</f>
        <v>0</v>
      </c>
      <c r="D167" s="75">
        <f t="shared" ca="1" si="17"/>
        <v>0</v>
      </c>
      <c r="E167" s="75">
        <f t="shared" ca="1" si="18"/>
        <v>0</v>
      </c>
      <c r="F167" s="75">
        <f t="shared" ca="1" si="19"/>
        <v>0</v>
      </c>
      <c r="G167" s="75"/>
      <c r="H167" s="75">
        <f t="shared" ca="1" si="20"/>
        <v>0</v>
      </c>
      <c r="I167" s="75">
        <f t="shared" ca="1" si="21"/>
        <v>0</v>
      </c>
      <c r="J167" s="75">
        <f t="shared" ca="1" si="22"/>
        <v>0</v>
      </c>
      <c r="K167" s="99"/>
      <c r="L167" s="113">
        <f t="shared" si="23"/>
        <v>0</v>
      </c>
      <c r="M167" s="114">
        <f t="shared" si="24"/>
        <v>0</v>
      </c>
    </row>
    <row r="168" spans="1:13">
      <c r="A168">
        <v>115</v>
      </c>
      <c r="B168" s="78">
        <f t="shared" ca="1" si="25"/>
        <v>49168.875</v>
      </c>
      <c r="C168" s="74">
        <f>IF($F$8*12&gt;=A168,Amort!D131,0)</f>
        <v>0</v>
      </c>
      <c r="D168" s="75">
        <f t="shared" ca="1" si="17"/>
        <v>0</v>
      </c>
      <c r="E168" s="75">
        <f t="shared" ca="1" si="18"/>
        <v>0</v>
      </c>
      <c r="F168" s="75">
        <f t="shared" ca="1" si="19"/>
        <v>0</v>
      </c>
      <c r="G168" s="75"/>
      <c r="H168" s="75">
        <f t="shared" ca="1" si="20"/>
        <v>0</v>
      </c>
      <c r="I168" s="75">
        <f t="shared" ca="1" si="21"/>
        <v>0</v>
      </c>
      <c r="J168" s="75">
        <f t="shared" ca="1" si="22"/>
        <v>0</v>
      </c>
      <c r="K168" s="99"/>
      <c r="L168" s="113">
        <f t="shared" si="23"/>
        <v>0</v>
      </c>
      <c r="M168" s="114">
        <f t="shared" si="24"/>
        <v>0</v>
      </c>
    </row>
    <row r="169" spans="1:13">
      <c r="A169">
        <v>116</v>
      </c>
      <c r="B169" s="78">
        <f t="shared" ca="1" si="25"/>
        <v>49199.3125</v>
      </c>
      <c r="C169" s="74">
        <f>IF($F$8*12&gt;=A169,Amort!D132,0)</f>
        <v>0</v>
      </c>
      <c r="D169" s="75">
        <f t="shared" ca="1" si="17"/>
        <v>0</v>
      </c>
      <c r="E169" s="75">
        <f t="shared" ca="1" si="18"/>
        <v>0</v>
      </c>
      <c r="F169" s="75">
        <f t="shared" ca="1" si="19"/>
        <v>0</v>
      </c>
      <c r="G169" s="75"/>
      <c r="H169" s="75">
        <f t="shared" ca="1" si="20"/>
        <v>0</v>
      </c>
      <c r="I169" s="75">
        <f t="shared" ca="1" si="21"/>
        <v>0</v>
      </c>
      <c r="J169" s="75">
        <f t="shared" ca="1" si="22"/>
        <v>0</v>
      </c>
      <c r="K169" s="99"/>
      <c r="L169" s="113">
        <f t="shared" si="23"/>
        <v>0</v>
      </c>
      <c r="M169" s="114">
        <f t="shared" si="24"/>
        <v>0</v>
      </c>
    </row>
    <row r="170" spans="1:13">
      <c r="A170">
        <v>117</v>
      </c>
      <c r="B170" s="78">
        <f t="shared" ca="1" si="25"/>
        <v>49229.75</v>
      </c>
      <c r="C170" s="74">
        <f>IF($F$8*12&gt;=A170,Amort!D133,0)</f>
        <v>0</v>
      </c>
      <c r="D170" s="75">
        <f t="shared" ca="1" si="17"/>
        <v>0</v>
      </c>
      <c r="E170" s="75">
        <f t="shared" ca="1" si="18"/>
        <v>0</v>
      </c>
      <c r="F170" s="75">
        <f t="shared" ca="1" si="19"/>
        <v>0</v>
      </c>
      <c r="G170" s="75"/>
      <c r="H170" s="75">
        <f t="shared" ca="1" si="20"/>
        <v>0</v>
      </c>
      <c r="I170" s="75">
        <f t="shared" ca="1" si="21"/>
        <v>0</v>
      </c>
      <c r="J170" s="75">
        <f t="shared" ca="1" si="22"/>
        <v>0</v>
      </c>
      <c r="K170" s="99"/>
      <c r="L170" s="113">
        <f t="shared" si="23"/>
        <v>0</v>
      </c>
      <c r="M170" s="114">
        <f t="shared" si="24"/>
        <v>0</v>
      </c>
    </row>
    <row r="171" spans="1:13">
      <c r="A171">
        <v>118</v>
      </c>
      <c r="B171" s="78">
        <f t="shared" ca="1" si="25"/>
        <v>49260.1875</v>
      </c>
      <c r="C171" s="74">
        <f>IF($F$8*12&gt;=A171,Amort!D134,0)</f>
        <v>0</v>
      </c>
      <c r="D171" s="75">
        <f t="shared" ca="1" si="17"/>
        <v>0</v>
      </c>
      <c r="E171" s="75">
        <f t="shared" ca="1" si="18"/>
        <v>0</v>
      </c>
      <c r="F171" s="75">
        <f t="shared" ca="1" si="19"/>
        <v>0</v>
      </c>
      <c r="G171" s="75"/>
      <c r="H171" s="75">
        <f t="shared" ca="1" si="20"/>
        <v>0</v>
      </c>
      <c r="I171" s="75">
        <f t="shared" ca="1" si="21"/>
        <v>0</v>
      </c>
      <c r="J171" s="75">
        <f t="shared" ca="1" si="22"/>
        <v>0</v>
      </c>
      <c r="K171" s="99"/>
      <c r="L171" s="113">
        <f t="shared" si="23"/>
        <v>0</v>
      </c>
      <c r="M171" s="114">
        <f t="shared" si="24"/>
        <v>0</v>
      </c>
    </row>
    <row r="172" spans="1:13">
      <c r="A172">
        <v>119</v>
      </c>
      <c r="B172" s="78">
        <f t="shared" ca="1" si="25"/>
        <v>49290.625</v>
      </c>
      <c r="C172" s="74">
        <f>IF($F$8*12&gt;=A172,Amort!D135,0)</f>
        <v>0</v>
      </c>
      <c r="D172" s="75">
        <f t="shared" ca="1" si="17"/>
        <v>0</v>
      </c>
      <c r="E172" s="75">
        <f t="shared" ca="1" si="18"/>
        <v>0</v>
      </c>
      <c r="F172" s="75">
        <f t="shared" ca="1" si="19"/>
        <v>0</v>
      </c>
      <c r="G172" s="75"/>
      <c r="H172" s="75">
        <f t="shared" ca="1" si="20"/>
        <v>0</v>
      </c>
      <c r="I172" s="75">
        <f t="shared" ca="1" si="21"/>
        <v>0</v>
      </c>
      <c r="J172" s="75">
        <f t="shared" ca="1" si="22"/>
        <v>0</v>
      </c>
      <c r="K172" s="99"/>
      <c r="L172" s="113">
        <f t="shared" si="23"/>
        <v>0</v>
      </c>
      <c r="M172" s="114">
        <f t="shared" si="24"/>
        <v>0</v>
      </c>
    </row>
    <row r="173" spans="1:13">
      <c r="A173">
        <v>120</v>
      </c>
      <c r="B173" s="78">
        <f t="shared" ca="1" si="25"/>
        <v>49321.0625</v>
      </c>
      <c r="C173" s="74">
        <f>IF($F$8*12&gt;=A173,Amort!D136,0)</f>
        <v>0</v>
      </c>
      <c r="D173" s="75">
        <f t="shared" ca="1" si="17"/>
        <v>0</v>
      </c>
      <c r="E173" s="75">
        <f t="shared" ca="1" si="18"/>
        <v>0</v>
      </c>
      <c r="F173" s="75">
        <f t="shared" ca="1" si="19"/>
        <v>0</v>
      </c>
      <c r="G173" s="75"/>
      <c r="H173" s="75">
        <f t="shared" ca="1" si="20"/>
        <v>0</v>
      </c>
      <c r="I173" s="75">
        <f t="shared" ca="1" si="21"/>
        <v>0</v>
      </c>
      <c r="J173" s="75">
        <f t="shared" ca="1" si="22"/>
        <v>0</v>
      </c>
      <c r="K173" s="99"/>
      <c r="L173" s="113">
        <f t="shared" si="23"/>
        <v>0</v>
      </c>
      <c r="M173" s="114">
        <f t="shared" si="24"/>
        <v>0</v>
      </c>
    </row>
    <row r="174" spans="1:13">
      <c r="A174">
        <v>121</v>
      </c>
      <c r="B174" s="78">
        <f t="shared" ca="1" si="25"/>
        <v>49351.5</v>
      </c>
      <c r="C174" s="74">
        <f>IF($F$8*12&gt;=A174,Amort!D137,0)</f>
        <v>0</v>
      </c>
      <c r="D174" s="75">
        <f t="shared" ca="1" si="17"/>
        <v>0</v>
      </c>
      <c r="E174" s="75">
        <f t="shared" ca="1" si="18"/>
        <v>0</v>
      </c>
      <c r="F174" s="75">
        <f t="shared" ca="1" si="19"/>
        <v>0</v>
      </c>
      <c r="G174" s="75"/>
      <c r="H174" s="75">
        <f t="shared" ca="1" si="20"/>
        <v>0</v>
      </c>
      <c r="I174" s="75">
        <f t="shared" ca="1" si="21"/>
        <v>0</v>
      </c>
      <c r="J174" s="75">
        <f t="shared" ca="1" si="22"/>
        <v>0</v>
      </c>
      <c r="K174" s="88"/>
      <c r="L174" s="113">
        <f t="shared" si="23"/>
        <v>0</v>
      </c>
      <c r="M174" s="114">
        <f t="shared" si="24"/>
        <v>0</v>
      </c>
    </row>
    <row r="175" spans="1:13">
      <c r="A175">
        <v>122</v>
      </c>
      <c r="B175" s="78">
        <f t="shared" ca="1" si="25"/>
        <v>49381.9375</v>
      </c>
      <c r="C175" s="74">
        <f>IF($F$8*12&gt;=A175,Amort!D138,0)</f>
        <v>0</v>
      </c>
      <c r="D175" s="75">
        <f t="shared" ca="1" si="17"/>
        <v>0</v>
      </c>
      <c r="E175" s="75">
        <f t="shared" ca="1" si="18"/>
        <v>0</v>
      </c>
      <c r="F175" s="75">
        <f t="shared" ca="1" si="19"/>
        <v>0</v>
      </c>
      <c r="G175" s="75"/>
      <c r="H175" s="75">
        <f t="shared" ca="1" si="20"/>
        <v>0</v>
      </c>
      <c r="I175" s="75">
        <f t="shared" ca="1" si="21"/>
        <v>0</v>
      </c>
      <c r="J175" s="75">
        <f t="shared" ca="1" si="22"/>
        <v>0</v>
      </c>
      <c r="K175" s="88"/>
      <c r="L175" s="113">
        <f t="shared" si="23"/>
        <v>0</v>
      </c>
      <c r="M175" s="114">
        <f t="shared" si="24"/>
        <v>0</v>
      </c>
    </row>
    <row r="176" spans="1:13">
      <c r="A176">
        <v>123</v>
      </c>
      <c r="B176" s="78">
        <f t="shared" ca="1" si="25"/>
        <v>49412.375</v>
      </c>
      <c r="C176" s="74">
        <f>IF($F$8*12&gt;=A176,Amort!D139,0)</f>
        <v>0</v>
      </c>
      <c r="D176" s="75">
        <f t="shared" ca="1" si="17"/>
        <v>0</v>
      </c>
      <c r="E176" s="75">
        <f t="shared" ca="1" si="18"/>
        <v>0</v>
      </c>
      <c r="F176" s="75">
        <f t="shared" ca="1" si="19"/>
        <v>0</v>
      </c>
      <c r="G176" s="75"/>
      <c r="H176" s="75">
        <f t="shared" ca="1" si="20"/>
        <v>0</v>
      </c>
      <c r="I176" s="75">
        <f t="shared" ca="1" si="21"/>
        <v>0</v>
      </c>
      <c r="J176" s="75">
        <f t="shared" ca="1" si="22"/>
        <v>0</v>
      </c>
      <c r="K176" s="88"/>
      <c r="L176" s="113">
        <f t="shared" si="23"/>
        <v>0</v>
      </c>
      <c r="M176" s="114">
        <f t="shared" si="24"/>
        <v>0</v>
      </c>
    </row>
    <row r="177" spans="1:13">
      <c r="A177">
        <v>124</v>
      </c>
      <c r="B177" s="78">
        <f t="shared" ca="1" si="25"/>
        <v>49442.8125</v>
      </c>
      <c r="C177" s="74">
        <f>IF($F$8*12&gt;=A177,Amort!D140,0)</f>
        <v>0</v>
      </c>
      <c r="D177" s="75">
        <f t="shared" ca="1" si="17"/>
        <v>0</v>
      </c>
      <c r="E177" s="75">
        <f t="shared" ca="1" si="18"/>
        <v>0</v>
      </c>
      <c r="F177" s="75">
        <f t="shared" ca="1" si="19"/>
        <v>0</v>
      </c>
      <c r="G177" s="75"/>
      <c r="H177" s="75">
        <f t="shared" ca="1" si="20"/>
        <v>0</v>
      </c>
      <c r="I177" s="75">
        <f t="shared" ca="1" si="21"/>
        <v>0</v>
      </c>
      <c r="J177" s="75">
        <f t="shared" ca="1" si="22"/>
        <v>0</v>
      </c>
      <c r="K177" s="88"/>
      <c r="L177" s="113">
        <f t="shared" si="23"/>
        <v>0</v>
      </c>
      <c r="M177" s="114">
        <f t="shared" si="24"/>
        <v>0</v>
      </c>
    </row>
    <row r="178" spans="1:13">
      <c r="A178">
        <v>125</v>
      </c>
      <c r="B178" s="78">
        <f t="shared" ca="1" si="25"/>
        <v>49473.25</v>
      </c>
      <c r="C178" s="74">
        <f>IF($F$8*12&gt;=A178,Amort!D141,0)</f>
        <v>0</v>
      </c>
      <c r="D178" s="75">
        <f t="shared" ca="1" si="17"/>
        <v>0</v>
      </c>
      <c r="E178" s="75">
        <f t="shared" ca="1" si="18"/>
        <v>0</v>
      </c>
      <c r="F178" s="75">
        <f t="shared" ca="1" si="19"/>
        <v>0</v>
      </c>
      <c r="G178" s="75"/>
      <c r="H178" s="75">
        <f t="shared" ca="1" si="20"/>
        <v>0</v>
      </c>
      <c r="I178" s="75">
        <f t="shared" ca="1" si="21"/>
        <v>0</v>
      </c>
      <c r="J178" s="75">
        <f t="shared" ca="1" si="22"/>
        <v>0</v>
      </c>
      <c r="K178" s="88"/>
      <c r="L178" s="113">
        <f t="shared" si="23"/>
        <v>0</v>
      </c>
      <c r="M178" s="114">
        <f t="shared" si="24"/>
        <v>0</v>
      </c>
    </row>
    <row r="179" spans="1:13">
      <c r="A179">
        <v>126</v>
      </c>
      <c r="B179" s="78">
        <f t="shared" ca="1" si="25"/>
        <v>49503.6875</v>
      </c>
      <c r="C179" s="74">
        <f>IF($F$8*12&gt;=A179,Amort!D142,0)</f>
        <v>0</v>
      </c>
      <c r="D179" s="75">
        <f t="shared" ca="1" si="17"/>
        <v>0</v>
      </c>
      <c r="E179" s="75">
        <f t="shared" ca="1" si="18"/>
        <v>0</v>
      </c>
      <c r="F179" s="75">
        <f t="shared" ca="1" si="19"/>
        <v>0</v>
      </c>
      <c r="G179" s="75"/>
      <c r="H179" s="75">
        <f t="shared" ca="1" si="20"/>
        <v>0</v>
      </c>
      <c r="I179" s="75">
        <f t="shared" ca="1" si="21"/>
        <v>0</v>
      </c>
      <c r="J179" s="75">
        <f t="shared" ca="1" si="22"/>
        <v>0</v>
      </c>
      <c r="K179" s="88"/>
      <c r="L179" s="113">
        <f t="shared" si="23"/>
        <v>0</v>
      </c>
      <c r="M179" s="114">
        <f t="shared" si="24"/>
        <v>0</v>
      </c>
    </row>
    <row r="180" spans="1:13">
      <c r="A180">
        <v>127</v>
      </c>
      <c r="B180" s="78">
        <f t="shared" ca="1" si="25"/>
        <v>49534.125</v>
      </c>
      <c r="C180" s="74">
        <f>IF($F$8*12&gt;=A180,Amort!D143,0)</f>
        <v>0</v>
      </c>
      <c r="D180" s="75">
        <f t="shared" ca="1" si="17"/>
        <v>0</v>
      </c>
      <c r="E180" s="75">
        <f t="shared" ca="1" si="18"/>
        <v>0</v>
      </c>
      <c r="F180" s="75">
        <f t="shared" ca="1" si="19"/>
        <v>0</v>
      </c>
      <c r="G180" s="75"/>
      <c r="H180" s="75">
        <f t="shared" ca="1" si="20"/>
        <v>0</v>
      </c>
      <c r="I180" s="75">
        <f t="shared" ca="1" si="21"/>
        <v>0</v>
      </c>
      <c r="J180" s="75">
        <f t="shared" ca="1" si="22"/>
        <v>0</v>
      </c>
      <c r="K180" s="88"/>
      <c r="L180" s="113">
        <f t="shared" si="23"/>
        <v>0</v>
      </c>
      <c r="M180" s="114">
        <f t="shared" si="24"/>
        <v>0</v>
      </c>
    </row>
    <row r="181" spans="1:13">
      <c r="A181">
        <v>128</v>
      </c>
      <c r="B181" s="78">
        <f t="shared" ca="1" si="25"/>
        <v>49564.5625</v>
      </c>
      <c r="C181" s="74">
        <f>IF($F$8*12&gt;=A181,Amort!D144,0)</f>
        <v>0</v>
      </c>
      <c r="D181" s="75">
        <f t="shared" ca="1" si="17"/>
        <v>0</v>
      </c>
      <c r="E181" s="75">
        <f t="shared" ca="1" si="18"/>
        <v>0</v>
      </c>
      <c r="F181" s="75">
        <f t="shared" ca="1" si="19"/>
        <v>0</v>
      </c>
      <c r="G181" s="75"/>
      <c r="H181" s="75">
        <f t="shared" ca="1" si="20"/>
        <v>0</v>
      </c>
      <c r="I181" s="75">
        <f t="shared" ca="1" si="21"/>
        <v>0</v>
      </c>
      <c r="J181" s="75">
        <f t="shared" ca="1" si="22"/>
        <v>0</v>
      </c>
      <c r="K181" s="88"/>
      <c r="L181" s="113">
        <f t="shared" si="23"/>
        <v>0</v>
      </c>
      <c r="M181" s="114">
        <f t="shared" si="24"/>
        <v>0</v>
      </c>
    </row>
    <row r="182" spans="1:13">
      <c r="A182">
        <v>129</v>
      </c>
      <c r="B182" s="78">
        <f t="shared" ca="1" si="25"/>
        <v>49595</v>
      </c>
      <c r="C182" s="74">
        <f>IF($F$8*12&gt;=A182,Amort!D145,0)</f>
        <v>0</v>
      </c>
      <c r="D182" s="75">
        <f t="shared" ref="D182:D245" ca="1" si="26">$C182*(D$17-$F$9)*(B183-B182)/$O$11</f>
        <v>0</v>
      </c>
      <c r="E182" s="75">
        <f t="shared" ref="E182:E245" ca="1" si="27">$C182*(E$17-$F$9)*(B183-B182)/$O$11</f>
        <v>0</v>
      </c>
      <c r="F182" s="75">
        <f t="shared" ref="F182:F245" ca="1" si="28">$C182*(F$17-$F$9)*(B183-B182)/$O$11</f>
        <v>0</v>
      </c>
      <c r="G182" s="75"/>
      <c r="H182" s="75">
        <f t="shared" ref="H182:H245" ca="1" si="29">$C182*(H$17-$F$9)*(B183-B182)/$O$11</f>
        <v>0</v>
      </c>
      <c r="I182" s="75">
        <f t="shared" ref="I182:I245" ca="1" si="30">$C182*(I$17-$F$9)*(B183-B182)/$O$11</f>
        <v>0</v>
      </c>
      <c r="J182" s="75">
        <f t="shared" ref="J182:J245" ca="1" si="31">$C182*(J$17-$F$9)*(B183-B182)/$O$11</f>
        <v>0</v>
      </c>
      <c r="K182" s="88"/>
      <c r="L182" s="113">
        <f t="shared" si="23"/>
        <v>0</v>
      </c>
      <c r="M182" s="114">
        <f t="shared" si="24"/>
        <v>0</v>
      </c>
    </row>
    <row r="183" spans="1:13">
      <c r="A183">
        <v>130</v>
      </c>
      <c r="B183" s="78">
        <f t="shared" ca="1" si="25"/>
        <v>49625.4375</v>
      </c>
      <c r="C183" s="74">
        <f>IF($F$8*12&gt;=A183,Amort!D146,0)</f>
        <v>0</v>
      </c>
      <c r="D183" s="75">
        <f t="shared" ca="1" si="26"/>
        <v>0</v>
      </c>
      <c r="E183" s="75">
        <f t="shared" ca="1" si="27"/>
        <v>0</v>
      </c>
      <c r="F183" s="75">
        <f t="shared" ca="1" si="28"/>
        <v>0</v>
      </c>
      <c r="G183" s="75"/>
      <c r="H183" s="75">
        <f t="shared" ca="1" si="29"/>
        <v>0</v>
      </c>
      <c r="I183" s="75">
        <f t="shared" ca="1" si="30"/>
        <v>0</v>
      </c>
      <c r="J183" s="75">
        <f t="shared" ca="1" si="31"/>
        <v>0</v>
      </c>
      <c r="K183" s="88"/>
      <c r="L183" s="113">
        <f t="shared" ref="L183:L246" si="32">C183-C184</f>
        <v>0</v>
      </c>
      <c r="M183" s="114">
        <f t="shared" ref="M183:M246" si="33">A183*L183</f>
        <v>0</v>
      </c>
    </row>
    <row r="184" spans="1:13">
      <c r="A184">
        <v>131</v>
      </c>
      <c r="B184" s="78">
        <f t="shared" ref="B184:B234" ca="1" si="34">B183+30.4375</f>
        <v>49655.875</v>
      </c>
      <c r="C184" s="74">
        <f>IF($F$8*12&gt;=A184,Amort!D147,0)</f>
        <v>0</v>
      </c>
      <c r="D184" s="75">
        <f t="shared" ca="1" si="26"/>
        <v>0</v>
      </c>
      <c r="E184" s="75">
        <f t="shared" ca="1" si="27"/>
        <v>0</v>
      </c>
      <c r="F184" s="75">
        <f t="shared" ca="1" si="28"/>
        <v>0</v>
      </c>
      <c r="G184" s="75"/>
      <c r="H184" s="75">
        <f t="shared" ca="1" si="29"/>
        <v>0</v>
      </c>
      <c r="I184" s="75">
        <f t="shared" ca="1" si="30"/>
        <v>0</v>
      </c>
      <c r="J184" s="75">
        <f t="shared" ca="1" si="31"/>
        <v>0</v>
      </c>
      <c r="K184" s="88"/>
      <c r="L184" s="113">
        <f t="shared" si="32"/>
        <v>0</v>
      </c>
      <c r="M184" s="114">
        <f t="shared" si="33"/>
        <v>0</v>
      </c>
    </row>
    <row r="185" spans="1:13">
      <c r="A185">
        <v>132</v>
      </c>
      <c r="B185" s="78">
        <f t="shared" ca="1" si="34"/>
        <v>49686.3125</v>
      </c>
      <c r="C185" s="74">
        <f>IF($F$8*12&gt;=A185,Amort!D148,0)</f>
        <v>0</v>
      </c>
      <c r="D185" s="75">
        <f t="shared" ca="1" si="26"/>
        <v>0</v>
      </c>
      <c r="E185" s="75">
        <f t="shared" ca="1" si="27"/>
        <v>0</v>
      </c>
      <c r="F185" s="75">
        <f t="shared" ca="1" si="28"/>
        <v>0</v>
      </c>
      <c r="G185" s="75"/>
      <c r="H185" s="75">
        <f t="shared" ca="1" si="29"/>
        <v>0</v>
      </c>
      <c r="I185" s="75">
        <f t="shared" ca="1" si="30"/>
        <v>0</v>
      </c>
      <c r="J185" s="75">
        <f t="shared" ca="1" si="31"/>
        <v>0</v>
      </c>
      <c r="K185" s="88"/>
      <c r="L185" s="113">
        <f t="shared" si="32"/>
        <v>0</v>
      </c>
      <c r="M185" s="114">
        <f t="shared" si="33"/>
        <v>0</v>
      </c>
    </row>
    <row r="186" spans="1:13">
      <c r="A186">
        <v>133</v>
      </c>
      <c r="B186" s="78">
        <f t="shared" ca="1" si="34"/>
        <v>49716.75</v>
      </c>
      <c r="C186" s="74">
        <f>IF($F$8*12&gt;=A186,Amort!D149,0)</f>
        <v>0</v>
      </c>
      <c r="D186" s="75">
        <f t="shared" ca="1" si="26"/>
        <v>0</v>
      </c>
      <c r="E186" s="75">
        <f t="shared" ca="1" si="27"/>
        <v>0</v>
      </c>
      <c r="F186" s="75">
        <f t="shared" ca="1" si="28"/>
        <v>0</v>
      </c>
      <c r="G186" s="75"/>
      <c r="H186" s="75">
        <f t="shared" ca="1" si="29"/>
        <v>0</v>
      </c>
      <c r="I186" s="75">
        <f t="shared" ca="1" si="30"/>
        <v>0</v>
      </c>
      <c r="J186" s="75">
        <f t="shared" ca="1" si="31"/>
        <v>0</v>
      </c>
      <c r="K186" s="88"/>
      <c r="L186" s="113">
        <f t="shared" si="32"/>
        <v>0</v>
      </c>
      <c r="M186" s="114">
        <f t="shared" si="33"/>
        <v>0</v>
      </c>
    </row>
    <row r="187" spans="1:13">
      <c r="A187">
        <v>134</v>
      </c>
      <c r="B187" s="78">
        <f t="shared" ca="1" si="34"/>
        <v>49747.1875</v>
      </c>
      <c r="C187" s="74">
        <f>IF($F$8*12&gt;=A187,Amort!D150,0)</f>
        <v>0</v>
      </c>
      <c r="D187" s="75">
        <f t="shared" ca="1" si="26"/>
        <v>0</v>
      </c>
      <c r="E187" s="75">
        <f t="shared" ca="1" si="27"/>
        <v>0</v>
      </c>
      <c r="F187" s="75">
        <f t="shared" ca="1" si="28"/>
        <v>0</v>
      </c>
      <c r="G187" s="75"/>
      <c r="H187" s="75">
        <f t="shared" ca="1" si="29"/>
        <v>0</v>
      </c>
      <c r="I187" s="75">
        <f t="shared" ca="1" si="30"/>
        <v>0</v>
      </c>
      <c r="J187" s="75">
        <f t="shared" ca="1" si="31"/>
        <v>0</v>
      </c>
      <c r="K187" s="88"/>
      <c r="L187" s="113">
        <f t="shared" si="32"/>
        <v>0</v>
      </c>
      <c r="M187" s="114">
        <f t="shared" si="33"/>
        <v>0</v>
      </c>
    </row>
    <row r="188" spans="1:13">
      <c r="A188">
        <v>135</v>
      </c>
      <c r="B188" s="78">
        <f t="shared" ca="1" si="34"/>
        <v>49777.625</v>
      </c>
      <c r="C188" s="74">
        <f>IF($F$8*12&gt;=A188,Amort!D151,0)</f>
        <v>0</v>
      </c>
      <c r="D188" s="75">
        <f t="shared" ca="1" si="26"/>
        <v>0</v>
      </c>
      <c r="E188" s="75">
        <f t="shared" ca="1" si="27"/>
        <v>0</v>
      </c>
      <c r="F188" s="75">
        <f t="shared" ca="1" si="28"/>
        <v>0</v>
      </c>
      <c r="G188" s="75"/>
      <c r="H188" s="75">
        <f t="shared" ca="1" si="29"/>
        <v>0</v>
      </c>
      <c r="I188" s="75">
        <f t="shared" ca="1" si="30"/>
        <v>0</v>
      </c>
      <c r="J188" s="75">
        <f t="shared" ca="1" si="31"/>
        <v>0</v>
      </c>
      <c r="K188" s="88"/>
      <c r="L188" s="113">
        <f t="shared" si="32"/>
        <v>0</v>
      </c>
      <c r="M188" s="114">
        <f t="shared" si="33"/>
        <v>0</v>
      </c>
    </row>
    <row r="189" spans="1:13">
      <c r="A189">
        <v>136</v>
      </c>
      <c r="B189" s="78">
        <f t="shared" ca="1" si="34"/>
        <v>49808.0625</v>
      </c>
      <c r="C189" s="74">
        <f>IF($F$8*12&gt;=A189,Amort!D152,0)</f>
        <v>0</v>
      </c>
      <c r="D189" s="75">
        <f t="shared" ca="1" si="26"/>
        <v>0</v>
      </c>
      <c r="E189" s="75">
        <f t="shared" ca="1" si="27"/>
        <v>0</v>
      </c>
      <c r="F189" s="75">
        <f t="shared" ca="1" si="28"/>
        <v>0</v>
      </c>
      <c r="G189" s="75"/>
      <c r="H189" s="75">
        <f t="shared" ca="1" si="29"/>
        <v>0</v>
      </c>
      <c r="I189" s="75">
        <f t="shared" ca="1" si="30"/>
        <v>0</v>
      </c>
      <c r="J189" s="75">
        <f t="shared" ca="1" si="31"/>
        <v>0</v>
      </c>
      <c r="K189" s="88"/>
      <c r="L189" s="113">
        <f t="shared" si="32"/>
        <v>0</v>
      </c>
      <c r="M189" s="114">
        <f t="shared" si="33"/>
        <v>0</v>
      </c>
    </row>
    <row r="190" spans="1:13">
      <c r="A190">
        <v>137</v>
      </c>
      <c r="B190" s="78">
        <f t="shared" ca="1" si="34"/>
        <v>49838.5</v>
      </c>
      <c r="C190" s="74">
        <f>IF($F$8*12&gt;=A190,Amort!D153,0)</f>
        <v>0</v>
      </c>
      <c r="D190" s="75">
        <f t="shared" ca="1" si="26"/>
        <v>0</v>
      </c>
      <c r="E190" s="75">
        <f t="shared" ca="1" si="27"/>
        <v>0</v>
      </c>
      <c r="F190" s="75">
        <f t="shared" ca="1" si="28"/>
        <v>0</v>
      </c>
      <c r="G190" s="75"/>
      <c r="H190" s="75">
        <f t="shared" ca="1" si="29"/>
        <v>0</v>
      </c>
      <c r="I190" s="75">
        <f t="shared" ca="1" si="30"/>
        <v>0</v>
      </c>
      <c r="J190" s="75">
        <f t="shared" ca="1" si="31"/>
        <v>0</v>
      </c>
      <c r="K190" s="88"/>
      <c r="L190" s="113">
        <f t="shared" si="32"/>
        <v>0</v>
      </c>
      <c r="M190" s="114">
        <f t="shared" si="33"/>
        <v>0</v>
      </c>
    </row>
    <row r="191" spans="1:13">
      <c r="A191">
        <v>138</v>
      </c>
      <c r="B191" s="78">
        <f t="shared" ca="1" si="34"/>
        <v>49868.9375</v>
      </c>
      <c r="C191" s="74">
        <f>IF($F$8*12&gt;=A191,Amort!D154,0)</f>
        <v>0</v>
      </c>
      <c r="D191" s="75">
        <f t="shared" ca="1" si="26"/>
        <v>0</v>
      </c>
      <c r="E191" s="75">
        <f t="shared" ca="1" si="27"/>
        <v>0</v>
      </c>
      <c r="F191" s="75">
        <f t="shared" ca="1" si="28"/>
        <v>0</v>
      </c>
      <c r="G191" s="75"/>
      <c r="H191" s="75">
        <f t="shared" ca="1" si="29"/>
        <v>0</v>
      </c>
      <c r="I191" s="75">
        <f t="shared" ca="1" si="30"/>
        <v>0</v>
      </c>
      <c r="J191" s="75">
        <f t="shared" ca="1" si="31"/>
        <v>0</v>
      </c>
      <c r="K191" s="88"/>
      <c r="L191" s="113">
        <f t="shared" si="32"/>
        <v>0</v>
      </c>
      <c r="M191" s="114">
        <f t="shared" si="33"/>
        <v>0</v>
      </c>
    </row>
    <row r="192" spans="1:13">
      <c r="A192">
        <v>139</v>
      </c>
      <c r="B192" s="78">
        <f t="shared" ca="1" si="34"/>
        <v>49899.375</v>
      </c>
      <c r="C192" s="74">
        <f>IF($F$8*12&gt;=A192,Amort!D155,0)</f>
        <v>0</v>
      </c>
      <c r="D192" s="75">
        <f t="shared" ca="1" si="26"/>
        <v>0</v>
      </c>
      <c r="E192" s="75">
        <f t="shared" ca="1" si="27"/>
        <v>0</v>
      </c>
      <c r="F192" s="75">
        <f t="shared" ca="1" si="28"/>
        <v>0</v>
      </c>
      <c r="G192" s="75"/>
      <c r="H192" s="75">
        <f t="shared" ca="1" si="29"/>
        <v>0</v>
      </c>
      <c r="I192" s="75">
        <f t="shared" ca="1" si="30"/>
        <v>0</v>
      </c>
      <c r="J192" s="75">
        <f t="shared" ca="1" si="31"/>
        <v>0</v>
      </c>
      <c r="K192" s="88"/>
      <c r="L192" s="113">
        <f t="shared" si="32"/>
        <v>0</v>
      </c>
      <c r="M192" s="114">
        <f t="shared" si="33"/>
        <v>0</v>
      </c>
    </row>
    <row r="193" spans="1:13">
      <c r="A193">
        <v>140</v>
      </c>
      <c r="B193" s="78">
        <f t="shared" ca="1" si="34"/>
        <v>49929.8125</v>
      </c>
      <c r="C193" s="74">
        <f>IF($F$8*12&gt;=A193,Amort!D156,0)</f>
        <v>0</v>
      </c>
      <c r="D193" s="75">
        <f t="shared" ca="1" si="26"/>
        <v>0</v>
      </c>
      <c r="E193" s="75">
        <f t="shared" ca="1" si="27"/>
        <v>0</v>
      </c>
      <c r="F193" s="75">
        <f t="shared" ca="1" si="28"/>
        <v>0</v>
      </c>
      <c r="G193" s="75"/>
      <c r="H193" s="75">
        <f t="shared" ca="1" si="29"/>
        <v>0</v>
      </c>
      <c r="I193" s="75">
        <f t="shared" ca="1" si="30"/>
        <v>0</v>
      </c>
      <c r="J193" s="75">
        <f t="shared" ca="1" si="31"/>
        <v>0</v>
      </c>
      <c r="K193" s="88"/>
      <c r="L193" s="113">
        <f t="shared" si="32"/>
        <v>0</v>
      </c>
      <c r="M193" s="114">
        <f t="shared" si="33"/>
        <v>0</v>
      </c>
    </row>
    <row r="194" spans="1:13">
      <c r="A194">
        <v>141</v>
      </c>
      <c r="B194" s="78">
        <f t="shared" ca="1" si="34"/>
        <v>49960.25</v>
      </c>
      <c r="C194" s="74">
        <f>IF($F$8*12&gt;=A194,Amort!D157,0)</f>
        <v>0</v>
      </c>
      <c r="D194" s="75">
        <f t="shared" ca="1" si="26"/>
        <v>0</v>
      </c>
      <c r="E194" s="75">
        <f t="shared" ca="1" si="27"/>
        <v>0</v>
      </c>
      <c r="F194" s="75">
        <f t="shared" ca="1" si="28"/>
        <v>0</v>
      </c>
      <c r="G194" s="75"/>
      <c r="H194" s="75">
        <f t="shared" ca="1" si="29"/>
        <v>0</v>
      </c>
      <c r="I194" s="75">
        <f t="shared" ca="1" si="30"/>
        <v>0</v>
      </c>
      <c r="J194" s="75">
        <f t="shared" ca="1" si="31"/>
        <v>0</v>
      </c>
      <c r="K194" s="88"/>
      <c r="L194" s="113">
        <f t="shared" si="32"/>
        <v>0</v>
      </c>
      <c r="M194" s="114">
        <f t="shared" si="33"/>
        <v>0</v>
      </c>
    </row>
    <row r="195" spans="1:13">
      <c r="A195">
        <v>142</v>
      </c>
      <c r="B195" s="78">
        <f t="shared" ca="1" si="34"/>
        <v>49990.6875</v>
      </c>
      <c r="C195" s="74">
        <f>IF($F$8*12&gt;=A195,Amort!D158,0)</f>
        <v>0</v>
      </c>
      <c r="D195" s="75">
        <f t="shared" ca="1" si="26"/>
        <v>0</v>
      </c>
      <c r="E195" s="75">
        <f t="shared" ca="1" si="27"/>
        <v>0</v>
      </c>
      <c r="F195" s="75">
        <f t="shared" ca="1" si="28"/>
        <v>0</v>
      </c>
      <c r="G195" s="75"/>
      <c r="H195" s="75">
        <f t="shared" ca="1" si="29"/>
        <v>0</v>
      </c>
      <c r="I195" s="75">
        <f t="shared" ca="1" si="30"/>
        <v>0</v>
      </c>
      <c r="J195" s="75">
        <f t="shared" ca="1" si="31"/>
        <v>0</v>
      </c>
      <c r="K195" s="88"/>
      <c r="L195" s="113">
        <f t="shared" si="32"/>
        <v>0</v>
      </c>
      <c r="M195" s="114">
        <f t="shared" si="33"/>
        <v>0</v>
      </c>
    </row>
    <row r="196" spans="1:13">
      <c r="A196">
        <v>143</v>
      </c>
      <c r="B196" s="78">
        <f t="shared" ca="1" si="34"/>
        <v>50021.125</v>
      </c>
      <c r="C196" s="74">
        <f>IF($F$8*12&gt;=A196,Amort!D159,0)</f>
        <v>0</v>
      </c>
      <c r="D196" s="75">
        <f t="shared" ca="1" si="26"/>
        <v>0</v>
      </c>
      <c r="E196" s="75">
        <f t="shared" ca="1" si="27"/>
        <v>0</v>
      </c>
      <c r="F196" s="75">
        <f t="shared" ca="1" si="28"/>
        <v>0</v>
      </c>
      <c r="G196" s="75"/>
      <c r="H196" s="75">
        <f t="shared" ca="1" si="29"/>
        <v>0</v>
      </c>
      <c r="I196" s="75">
        <f t="shared" ca="1" si="30"/>
        <v>0</v>
      </c>
      <c r="J196" s="75">
        <f t="shared" ca="1" si="31"/>
        <v>0</v>
      </c>
      <c r="K196" s="88"/>
      <c r="L196" s="113">
        <f t="shared" si="32"/>
        <v>0</v>
      </c>
      <c r="M196" s="114">
        <f t="shared" si="33"/>
        <v>0</v>
      </c>
    </row>
    <row r="197" spans="1:13">
      <c r="A197">
        <v>144</v>
      </c>
      <c r="B197" s="78">
        <f t="shared" ca="1" si="34"/>
        <v>50051.5625</v>
      </c>
      <c r="C197" s="74">
        <f>IF($F$8*12&gt;=A197,Amort!D160,0)</f>
        <v>0</v>
      </c>
      <c r="D197" s="75">
        <f t="shared" ca="1" si="26"/>
        <v>0</v>
      </c>
      <c r="E197" s="75">
        <f t="shared" ca="1" si="27"/>
        <v>0</v>
      </c>
      <c r="F197" s="75">
        <f t="shared" ca="1" si="28"/>
        <v>0</v>
      </c>
      <c r="G197" s="75"/>
      <c r="H197" s="75">
        <f t="shared" ca="1" si="29"/>
        <v>0</v>
      </c>
      <c r="I197" s="75">
        <f t="shared" ca="1" si="30"/>
        <v>0</v>
      </c>
      <c r="J197" s="75">
        <f t="shared" ca="1" si="31"/>
        <v>0</v>
      </c>
      <c r="K197" s="88"/>
      <c r="L197" s="113">
        <f t="shared" si="32"/>
        <v>0</v>
      </c>
      <c r="M197" s="114">
        <f t="shared" si="33"/>
        <v>0</v>
      </c>
    </row>
    <row r="198" spans="1:13">
      <c r="A198">
        <v>145</v>
      </c>
      <c r="B198" s="78">
        <f t="shared" ca="1" si="34"/>
        <v>50082</v>
      </c>
      <c r="C198" s="74">
        <f>IF($F$8*12&gt;=A198,Amort!D161,0)</f>
        <v>0</v>
      </c>
      <c r="D198" s="75">
        <f t="shared" ca="1" si="26"/>
        <v>0</v>
      </c>
      <c r="E198" s="75">
        <f t="shared" ca="1" si="27"/>
        <v>0</v>
      </c>
      <c r="F198" s="75">
        <f t="shared" ca="1" si="28"/>
        <v>0</v>
      </c>
      <c r="G198" s="75"/>
      <c r="H198" s="75">
        <f t="shared" ca="1" si="29"/>
        <v>0</v>
      </c>
      <c r="I198" s="75">
        <f t="shared" ca="1" si="30"/>
        <v>0</v>
      </c>
      <c r="J198" s="75">
        <f t="shared" ca="1" si="31"/>
        <v>0</v>
      </c>
      <c r="K198" s="88"/>
      <c r="L198" s="113">
        <f t="shared" si="32"/>
        <v>0</v>
      </c>
      <c r="M198" s="114">
        <f t="shared" si="33"/>
        <v>0</v>
      </c>
    </row>
    <row r="199" spans="1:13">
      <c r="A199">
        <v>146</v>
      </c>
      <c r="B199" s="78">
        <f t="shared" ca="1" si="34"/>
        <v>50112.4375</v>
      </c>
      <c r="C199" s="74">
        <f>IF($F$8*12&gt;=A199,Amort!D162,0)</f>
        <v>0</v>
      </c>
      <c r="D199" s="75">
        <f t="shared" ca="1" si="26"/>
        <v>0</v>
      </c>
      <c r="E199" s="75">
        <f t="shared" ca="1" si="27"/>
        <v>0</v>
      </c>
      <c r="F199" s="75">
        <f t="shared" ca="1" si="28"/>
        <v>0</v>
      </c>
      <c r="G199" s="75"/>
      <c r="H199" s="75">
        <f t="shared" ca="1" si="29"/>
        <v>0</v>
      </c>
      <c r="I199" s="75">
        <f t="shared" ca="1" si="30"/>
        <v>0</v>
      </c>
      <c r="J199" s="75">
        <f t="shared" ca="1" si="31"/>
        <v>0</v>
      </c>
      <c r="K199" s="88"/>
      <c r="L199" s="113">
        <f t="shared" si="32"/>
        <v>0</v>
      </c>
      <c r="M199" s="114">
        <f t="shared" si="33"/>
        <v>0</v>
      </c>
    </row>
    <row r="200" spans="1:13">
      <c r="A200">
        <v>147</v>
      </c>
      <c r="B200" s="78">
        <f t="shared" ca="1" si="34"/>
        <v>50142.875</v>
      </c>
      <c r="C200" s="74">
        <f>IF($F$8*12&gt;=A200,Amort!D163,0)</f>
        <v>0</v>
      </c>
      <c r="D200" s="75">
        <f t="shared" ca="1" si="26"/>
        <v>0</v>
      </c>
      <c r="E200" s="75">
        <f t="shared" ca="1" si="27"/>
        <v>0</v>
      </c>
      <c r="F200" s="75">
        <f t="shared" ca="1" si="28"/>
        <v>0</v>
      </c>
      <c r="G200" s="75"/>
      <c r="H200" s="75">
        <f t="shared" ca="1" si="29"/>
        <v>0</v>
      </c>
      <c r="I200" s="75">
        <f t="shared" ca="1" si="30"/>
        <v>0</v>
      </c>
      <c r="J200" s="75">
        <f t="shared" ca="1" si="31"/>
        <v>0</v>
      </c>
      <c r="K200" s="88"/>
      <c r="L200" s="113">
        <f t="shared" si="32"/>
        <v>0</v>
      </c>
      <c r="M200" s="114">
        <f t="shared" si="33"/>
        <v>0</v>
      </c>
    </row>
    <row r="201" spans="1:13">
      <c r="A201">
        <v>148</v>
      </c>
      <c r="B201" s="78">
        <f t="shared" ca="1" si="34"/>
        <v>50173.3125</v>
      </c>
      <c r="C201" s="74">
        <f>IF($F$8*12&gt;=A201,Amort!D164,0)</f>
        <v>0</v>
      </c>
      <c r="D201" s="75">
        <f t="shared" ca="1" si="26"/>
        <v>0</v>
      </c>
      <c r="E201" s="75">
        <f t="shared" ca="1" si="27"/>
        <v>0</v>
      </c>
      <c r="F201" s="75">
        <f t="shared" ca="1" si="28"/>
        <v>0</v>
      </c>
      <c r="G201" s="75"/>
      <c r="H201" s="75">
        <f t="shared" ca="1" si="29"/>
        <v>0</v>
      </c>
      <c r="I201" s="75">
        <f t="shared" ca="1" si="30"/>
        <v>0</v>
      </c>
      <c r="J201" s="75">
        <f t="shared" ca="1" si="31"/>
        <v>0</v>
      </c>
      <c r="K201" s="88"/>
      <c r="L201" s="113">
        <f t="shared" si="32"/>
        <v>0</v>
      </c>
      <c r="M201" s="114">
        <f t="shared" si="33"/>
        <v>0</v>
      </c>
    </row>
    <row r="202" spans="1:13">
      <c r="A202">
        <v>149</v>
      </c>
      <c r="B202" s="78">
        <f t="shared" ca="1" si="34"/>
        <v>50203.75</v>
      </c>
      <c r="C202" s="74">
        <f>IF($F$8*12&gt;=A202,Amort!D165,0)</f>
        <v>0</v>
      </c>
      <c r="D202" s="75">
        <f t="shared" ca="1" si="26"/>
        <v>0</v>
      </c>
      <c r="E202" s="75">
        <f t="shared" ca="1" si="27"/>
        <v>0</v>
      </c>
      <c r="F202" s="75">
        <f t="shared" ca="1" si="28"/>
        <v>0</v>
      </c>
      <c r="G202" s="75"/>
      <c r="H202" s="75">
        <f t="shared" ca="1" si="29"/>
        <v>0</v>
      </c>
      <c r="I202" s="75">
        <f t="shared" ca="1" si="30"/>
        <v>0</v>
      </c>
      <c r="J202" s="75">
        <f t="shared" ca="1" si="31"/>
        <v>0</v>
      </c>
      <c r="K202" s="88"/>
      <c r="L202" s="113">
        <f t="shared" si="32"/>
        <v>0</v>
      </c>
      <c r="M202" s="114">
        <f t="shared" si="33"/>
        <v>0</v>
      </c>
    </row>
    <row r="203" spans="1:13">
      <c r="A203">
        <v>150</v>
      </c>
      <c r="B203" s="78">
        <f t="shared" ca="1" si="34"/>
        <v>50234.1875</v>
      </c>
      <c r="C203" s="74">
        <f>IF($F$8*12&gt;=A203,Amort!D166,0)</f>
        <v>0</v>
      </c>
      <c r="D203" s="75">
        <f t="shared" ca="1" si="26"/>
        <v>0</v>
      </c>
      <c r="E203" s="75">
        <f t="shared" ca="1" si="27"/>
        <v>0</v>
      </c>
      <c r="F203" s="75">
        <f t="shared" ca="1" si="28"/>
        <v>0</v>
      </c>
      <c r="G203" s="75"/>
      <c r="H203" s="75">
        <f t="shared" ca="1" si="29"/>
        <v>0</v>
      </c>
      <c r="I203" s="75">
        <f t="shared" ca="1" si="30"/>
        <v>0</v>
      </c>
      <c r="J203" s="75">
        <f t="shared" ca="1" si="31"/>
        <v>0</v>
      </c>
      <c r="K203" s="88"/>
      <c r="L203" s="113">
        <f t="shared" si="32"/>
        <v>0</v>
      </c>
      <c r="M203" s="114">
        <f t="shared" si="33"/>
        <v>0</v>
      </c>
    </row>
    <row r="204" spans="1:13">
      <c r="A204">
        <v>151</v>
      </c>
      <c r="B204" s="78">
        <f t="shared" ca="1" si="34"/>
        <v>50264.625</v>
      </c>
      <c r="C204" s="74">
        <f>IF($F$8*12&gt;=A204,Amort!D167,0)</f>
        <v>0</v>
      </c>
      <c r="D204" s="75">
        <f t="shared" ca="1" si="26"/>
        <v>0</v>
      </c>
      <c r="E204" s="75">
        <f t="shared" ca="1" si="27"/>
        <v>0</v>
      </c>
      <c r="F204" s="75">
        <f t="shared" ca="1" si="28"/>
        <v>0</v>
      </c>
      <c r="G204" s="75"/>
      <c r="H204" s="75">
        <f t="shared" ca="1" si="29"/>
        <v>0</v>
      </c>
      <c r="I204" s="75">
        <f t="shared" ca="1" si="30"/>
        <v>0</v>
      </c>
      <c r="J204" s="75">
        <f t="shared" ca="1" si="31"/>
        <v>0</v>
      </c>
      <c r="K204" s="88"/>
      <c r="L204" s="113">
        <f t="shared" si="32"/>
        <v>0</v>
      </c>
      <c r="M204" s="114">
        <f t="shared" si="33"/>
        <v>0</v>
      </c>
    </row>
    <row r="205" spans="1:13">
      <c r="A205">
        <v>152</v>
      </c>
      <c r="B205" s="78">
        <f t="shared" ca="1" si="34"/>
        <v>50295.0625</v>
      </c>
      <c r="C205" s="74">
        <f>IF($F$8*12&gt;=A205,Amort!D168,0)</f>
        <v>0</v>
      </c>
      <c r="D205" s="75">
        <f t="shared" ca="1" si="26"/>
        <v>0</v>
      </c>
      <c r="E205" s="75">
        <f t="shared" ca="1" si="27"/>
        <v>0</v>
      </c>
      <c r="F205" s="75">
        <f t="shared" ca="1" si="28"/>
        <v>0</v>
      </c>
      <c r="G205" s="75"/>
      <c r="H205" s="75">
        <f t="shared" ca="1" si="29"/>
        <v>0</v>
      </c>
      <c r="I205" s="75">
        <f t="shared" ca="1" si="30"/>
        <v>0</v>
      </c>
      <c r="J205" s="75">
        <f t="shared" ca="1" si="31"/>
        <v>0</v>
      </c>
      <c r="K205" s="88"/>
      <c r="L205" s="113">
        <f t="shared" si="32"/>
        <v>0</v>
      </c>
      <c r="M205" s="114">
        <f t="shared" si="33"/>
        <v>0</v>
      </c>
    </row>
    <row r="206" spans="1:13">
      <c r="A206">
        <v>153</v>
      </c>
      <c r="B206" s="78">
        <f t="shared" ca="1" si="34"/>
        <v>50325.5</v>
      </c>
      <c r="C206" s="74">
        <f>IF($F$8*12&gt;=A206,Amort!D169,0)</f>
        <v>0</v>
      </c>
      <c r="D206" s="75">
        <f t="shared" ca="1" si="26"/>
        <v>0</v>
      </c>
      <c r="E206" s="75">
        <f t="shared" ca="1" si="27"/>
        <v>0</v>
      </c>
      <c r="F206" s="75">
        <f t="shared" ca="1" si="28"/>
        <v>0</v>
      </c>
      <c r="G206" s="75"/>
      <c r="H206" s="75">
        <f t="shared" ca="1" si="29"/>
        <v>0</v>
      </c>
      <c r="I206" s="75">
        <f t="shared" ca="1" si="30"/>
        <v>0</v>
      </c>
      <c r="J206" s="75">
        <f t="shared" ca="1" si="31"/>
        <v>0</v>
      </c>
      <c r="K206" s="88"/>
      <c r="L206" s="113">
        <f t="shared" si="32"/>
        <v>0</v>
      </c>
      <c r="M206" s="114">
        <f t="shared" si="33"/>
        <v>0</v>
      </c>
    </row>
    <row r="207" spans="1:13">
      <c r="A207">
        <v>154</v>
      </c>
      <c r="B207" s="78">
        <f t="shared" ca="1" si="34"/>
        <v>50355.9375</v>
      </c>
      <c r="C207" s="74">
        <f>IF($F$8*12&gt;=A207,Amort!D170,0)</f>
        <v>0</v>
      </c>
      <c r="D207" s="75">
        <f t="shared" ca="1" si="26"/>
        <v>0</v>
      </c>
      <c r="E207" s="75">
        <f t="shared" ca="1" si="27"/>
        <v>0</v>
      </c>
      <c r="F207" s="75">
        <f t="shared" ca="1" si="28"/>
        <v>0</v>
      </c>
      <c r="G207" s="75"/>
      <c r="H207" s="75">
        <f t="shared" ca="1" si="29"/>
        <v>0</v>
      </c>
      <c r="I207" s="75">
        <f t="shared" ca="1" si="30"/>
        <v>0</v>
      </c>
      <c r="J207" s="75">
        <f t="shared" ca="1" si="31"/>
        <v>0</v>
      </c>
      <c r="K207" s="88"/>
      <c r="L207" s="113">
        <f t="shared" si="32"/>
        <v>0</v>
      </c>
      <c r="M207" s="114">
        <f t="shared" si="33"/>
        <v>0</v>
      </c>
    </row>
    <row r="208" spans="1:13">
      <c r="A208">
        <v>155</v>
      </c>
      <c r="B208" s="78">
        <f t="shared" ca="1" si="34"/>
        <v>50386.375</v>
      </c>
      <c r="C208" s="74">
        <f>IF($F$8*12&gt;=A208,Amort!D171,0)</f>
        <v>0</v>
      </c>
      <c r="D208" s="75">
        <f t="shared" ca="1" si="26"/>
        <v>0</v>
      </c>
      <c r="E208" s="75">
        <f t="shared" ca="1" si="27"/>
        <v>0</v>
      </c>
      <c r="F208" s="75">
        <f t="shared" ca="1" si="28"/>
        <v>0</v>
      </c>
      <c r="G208" s="75"/>
      <c r="H208" s="75">
        <f t="shared" ca="1" si="29"/>
        <v>0</v>
      </c>
      <c r="I208" s="75">
        <f t="shared" ca="1" si="30"/>
        <v>0</v>
      </c>
      <c r="J208" s="75">
        <f t="shared" ca="1" si="31"/>
        <v>0</v>
      </c>
      <c r="K208" s="88"/>
      <c r="L208" s="113">
        <f t="shared" si="32"/>
        <v>0</v>
      </c>
      <c r="M208" s="114">
        <f t="shared" si="33"/>
        <v>0</v>
      </c>
    </row>
    <row r="209" spans="1:13">
      <c r="A209">
        <v>156</v>
      </c>
      <c r="B209" s="78">
        <f t="shared" ca="1" si="34"/>
        <v>50416.8125</v>
      </c>
      <c r="C209" s="74">
        <f>IF($F$8*12&gt;=A209,Amort!D172,0)</f>
        <v>0</v>
      </c>
      <c r="D209" s="75">
        <f t="shared" ca="1" si="26"/>
        <v>0</v>
      </c>
      <c r="E209" s="75">
        <f t="shared" ca="1" si="27"/>
        <v>0</v>
      </c>
      <c r="F209" s="75">
        <f t="shared" ca="1" si="28"/>
        <v>0</v>
      </c>
      <c r="G209" s="75"/>
      <c r="H209" s="75">
        <f t="shared" ca="1" si="29"/>
        <v>0</v>
      </c>
      <c r="I209" s="75">
        <f t="shared" ca="1" si="30"/>
        <v>0</v>
      </c>
      <c r="J209" s="75">
        <f t="shared" ca="1" si="31"/>
        <v>0</v>
      </c>
      <c r="K209" s="88"/>
      <c r="L209" s="113">
        <f t="shared" si="32"/>
        <v>0</v>
      </c>
      <c r="M209" s="114">
        <f t="shared" si="33"/>
        <v>0</v>
      </c>
    </row>
    <row r="210" spans="1:13">
      <c r="A210">
        <v>157</v>
      </c>
      <c r="B210" s="78">
        <f t="shared" ca="1" si="34"/>
        <v>50447.25</v>
      </c>
      <c r="C210" s="74">
        <f>IF($F$8*12&gt;=A210,Amort!D173,0)</f>
        <v>0</v>
      </c>
      <c r="D210" s="75">
        <f t="shared" ca="1" si="26"/>
        <v>0</v>
      </c>
      <c r="E210" s="75">
        <f t="shared" ca="1" si="27"/>
        <v>0</v>
      </c>
      <c r="F210" s="75">
        <f t="shared" ca="1" si="28"/>
        <v>0</v>
      </c>
      <c r="G210" s="75"/>
      <c r="H210" s="75">
        <f t="shared" ca="1" si="29"/>
        <v>0</v>
      </c>
      <c r="I210" s="75">
        <f t="shared" ca="1" si="30"/>
        <v>0</v>
      </c>
      <c r="J210" s="75">
        <f t="shared" ca="1" si="31"/>
        <v>0</v>
      </c>
      <c r="K210" s="88"/>
      <c r="L210" s="113">
        <f t="shared" si="32"/>
        <v>0</v>
      </c>
      <c r="M210" s="114">
        <f t="shared" si="33"/>
        <v>0</v>
      </c>
    </row>
    <row r="211" spans="1:13">
      <c r="A211">
        <v>158</v>
      </c>
      <c r="B211" s="78">
        <f t="shared" ca="1" si="34"/>
        <v>50477.6875</v>
      </c>
      <c r="C211" s="74">
        <f>IF($F$8*12&gt;=A211,Amort!D174,0)</f>
        <v>0</v>
      </c>
      <c r="D211" s="75">
        <f t="shared" ca="1" si="26"/>
        <v>0</v>
      </c>
      <c r="E211" s="75">
        <f t="shared" ca="1" si="27"/>
        <v>0</v>
      </c>
      <c r="F211" s="75">
        <f t="shared" ca="1" si="28"/>
        <v>0</v>
      </c>
      <c r="G211" s="75"/>
      <c r="H211" s="75">
        <f t="shared" ca="1" si="29"/>
        <v>0</v>
      </c>
      <c r="I211" s="75">
        <f t="shared" ca="1" si="30"/>
        <v>0</v>
      </c>
      <c r="J211" s="75">
        <f t="shared" ca="1" si="31"/>
        <v>0</v>
      </c>
      <c r="K211" s="88"/>
      <c r="L211" s="113">
        <f t="shared" si="32"/>
        <v>0</v>
      </c>
      <c r="M211" s="114">
        <f t="shared" si="33"/>
        <v>0</v>
      </c>
    </row>
    <row r="212" spans="1:13">
      <c r="A212">
        <v>159</v>
      </c>
      <c r="B212" s="78">
        <f t="shared" ca="1" si="34"/>
        <v>50508.125</v>
      </c>
      <c r="C212" s="74">
        <f>IF($F$8*12&gt;=A212,Amort!D175,0)</f>
        <v>0</v>
      </c>
      <c r="D212" s="75">
        <f t="shared" ca="1" si="26"/>
        <v>0</v>
      </c>
      <c r="E212" s="75">
        <f t="shared" ca="1" si="27"/>
        <v>0</v>
      </c>
      <c r="F212" s="75">
        <f t="shared" ca="1" si="28"/>
        <v>0</v>
      </c>
      <c r="G212" s="75"/>
      <c r="H212" s="75">
        <f t="shared" ca="1" si="29"/>
        <v>0</v>
      </c>
      <c r="I212" s="75">
        <f t="shared" ca="1" si="30"/>
        <v>0</v>
      </c>
      <c r="J212" s="75">
        <f t="shared" ca="1" si="31"/>
        <v>0</v>
      </c>
      <c r="K212" s="88"/>
      <c r="L212" s="113">
        <f t="shared" si="32"/>
        <v>0</v>
      </c>
      <c r="M212" s="114">
        <f t="shared" si="33"/>
        <v>0</v>
      </c>
    </row>
    <row r="213" spans="1:13">
      <c r="A213">
        <v>160</v>
      </c>
      <c r="B213" s="78">
        <f t="shared" ca="1" si="34"/>
        <v>50538.5625</v>
      </c>
      <c r="C213" s="74">
        <f>IF($F$8*12&gt;=A213,Amort!D176,0)</f>
        <v>0</v>
      </c>
      <c r="D213" s="75">
        <f t="shared" ca="1" si="26"/>
        <v>0</v>
      </c>
      <c r="E213" s="75">
        <f t="shared" ca="1" si="27"/>
        <v>0</v>
      </c>
      <c r="F213" s="75">
        <f t="shared" ca="1" si="28"/>
        <v>0</v>
      </c>
      <c r="G213" s="75"/>
      <c r="H213" s="75">
        <f t="shared" ca="1" si="29"/>
        <v>0</v>
      </c>
      <c r="I213" s="75">
        <f t="shared" ca="1" si="30"/>
        <v>0</v>
      </c>
      <c r="J213" s="75">
        <f t="shared" ca="1" si="31"/>
        <v>0</v>
      </c>
      <c r="K213" s="88"/>
      <c r="L213" s="113">
        <f t="shared" si="32"/>
        <v>0</v>
      </c>
      <c r="M213" s="114">
        <f t="shared" si="33"/>
        <v>0</v>
      </c>
    </row>
    <row r="214" spans="1:13">
      <c r="A214">
        <v>161</v>
      </c>
      <c r="B214" s="78">
        <f t="shared" ca="1" si="34"/>
        <v>50569</v>
      </c>
      <c r="C214" s="74">
        <f>IF($F$8*12&gt;=A214,Amort!D177,0)</f>
        <v>0</v>
      </c>
      <c r="D214" s="75">
        <f t="shared" ca="1" si="26"/>
        <v>0</v>
      </c>
      <c r="E214" s="75">
        <f t="shared" ca="1" si="27"/>
        <v>0</v>
      </c>
      <c r="F214" s="75">
        <f t="shared" ca="1" si="28"/>
        <v>0</v>
      </c>
      <c r="G214" s="75"/>
      <c r="H214" s="75">
        <f t="shared" ca="1" si="29"/>
        <v>0</v>
      </c>
      <c r="I214" s="75">
        <f t="shared" ca="1" si="30"/>
        <v>0</v>
      </c>
      <c r="J214" s="75">
        <f t="shared" ca="1" si="31"/>
        <v>0</v>
      </c>
      <c r="K214" s="88"/>
      <c r="L214" s="113">
        <f t="shared" si="32"/>
        <v>0</v>
      </c>
      <c r="M214" s="114">
        <f t="shared" si="33"/>
        <v>0</v>
      </c>
    </row>
    <row r="215" spans="1:13">
      <c r="A215">
        <v>162</v>
      </c>
      <c r="B215" s="78">
        <f t="shared" ca="1" si="34"/>
        <v>50599.4375</v>
      </c>
      <c r="C215" s="74">
        <f>IF($F$8*12&gt;=A215,Amort!D178,0)</f>
        <v>0</v>
      </c>
      <c r="D215" s="75">
        <f t="shared" ca="1" si="26"/>
        <v>0</v>
      </c>
      <c r="E215" s="75">
        <f t="shared" ca="1" si="27"/>
        <v>0</v>
      </c>
      <c r="F215" s="75">
        <f t="shared" ca="1" si="28"/>
        <v>0</v>
      </c>
      <c r="G215" s="75"/>
      <c r="H215" s="75">
        <f t="shared" ca="1" si="29"/>
        <v>0</v>
      </c>
      <c r="I215" s="75">
        <f t="shared" ca="1" si="30"/>
        <v>0</v>
      </c>
      <c r="J215" s="75">
        <f t="shared" ca="1" si="31"/>
        <v>0</v>
      </c>
      <c r="K215" s="88"/>
      <c r="L215" s="113">
        <f t="shared" si="32"/>
        <v>0</v>
      </c>
      <c r="M215" s="114">
        <f t="shared" si="33"/>
        <v>0</v>
      </c>
    </row>
    <row r="216" spans="1:13">
      <c r="A216">
        <v>163</v>
      </c>
      <c r="B216" s="78">
        <f t="shared" ca="1" si="34"/>
        <v>50629.875</v>
      </c>
      <c r="C216" s="74">
        <f>IF($F$8*12&gt;=A216,Amort!D179,0)</f>
        <v>0</v>
      </c>
      <c r="D216" s="75">
        <f t="shared" ca="1" si="26"/>
        <v>0</v>
      </c>
      <c r="E216" s="75">
        <f t="shared" ca="1" si="27"/>
        <v>0</v>
      </c>
      <c r="F216" s="75">
        <f t="shared" ca="1" si="28"/>
        <v>0</v>
      </c>
      <c r="G216" s="75"/>
      <c r="H216" s="75">
        <f t="shared" ca="1" si="29"/>
        <v>0</v>
      </c>
      <c r="I216" s="75">
        <f t="shared" ca="1" si="30"/>
        <v>0</v>
      </c>
      <c r="J216" s="75">
        <f t="shared" ca="1" si="31"/>
        <v>0</v>
      </c>
      <c r="K216" s="88"/>
      <c r="L216" s="113">
        <f t="shared" si="32"/>
        <v>0</v>
      </c>
      <c r="M216" s="114">
        <f t="shared" si="33"/>
        <v>0</v>
      </c>
    </row>
    <row r="217" spans="1:13">
      <c r="A217">
        <v>164</v>
      </c>
      <c r="B217" s="78">
        <f t="shared" ca="1" si="34"/>
        <v>50660.3125</v>
      </c>
      <c r="C217" s="74">
        <f>IF($F$8*12&gt;=A217,Amort!D180,0)</f>
        <v>0</v>
      </c>
      <c r="D217" s="75">
        <f t="shared" ca="1" si="26"/>
        <v>0</v>
      </c>
      <c r="E217" s="75">
        <f t="shared" ca="1" si="27"/>
        <v>0</v>
      </c>
      <c r="F217" s="75">
        <f t="shared" ca="1" si="28"/>
        <v>0</v>
      </c>
      <c r="G217" s="75"/>
      <c r="H217" s="75">
        <f t="shared" ca="1" si="29"/>
        <v>0</v>
      </c>
      <c r="I217" s="75">
        <f t="shared" ca="1" si="30"/>
        <v>0</v>
      </c>
      <c r="J217" s="75">
        <f t="shared" ca="1" si="31"/>
        <v>0</v>
      </c>
      <c r="K217" s="88"/>
      <c r="L217" s="113">
        <f t="shared" si="32"/>
        <v>0</v>
      </c>
      <c r="M217" s="114">
        <f t="shared" si="33"/>
        <v>0</v>
      </c>
    </row>
    <row r="218" spans="1:13">
      <c r="A218">
        <v>165</v>
      </c>
      <c r="B218" s="78">
        <f t="shared" ca="1" si="34"/>
        <v>50690.75</v>
      </c>
      <c r="C218" s="74">
        <f>IF($F$8*12&gt;=A218,Amort!D181,0)</f>
        <v>0</v>
      </c>
      <c r="D218" s="75">
        <f t="shared" ca="1" si="26"/>
        <v>0</v>
      </c>
      <c r="E218" s="75">
        <f t="shared" ca="1" si="27"/>
        <v>0</v>
      </c>
      <c r="F218" s="75">
        <f t="shared" ca="1" si="28"/>
        <v>0</v>
      </c>
      <c r="G218" s="75"/>
      <c r="H218" s="75">
        <f t="shared" ca="1" si="29"/>
        <v>0</v>
      </c>
      <c r="I218" s="75">
        <f t="shared" ca="1" si="30"/>
        <v>0</v>
      </c>
      <c r="J218" s="75">
        <f t="shared" ca="1" si="31"/>
        <v>0</v>
      </c>
      <c r="K218" s="88"/>
      <c r="L218" s="113">
        <f t="shared" si="32"/>
        <v>0</v>
      </c>
      <c r="M218" s="114">
        <f t="shared" si="33"/>
        <v>0</v>
      </c>
    </row>
    <row r="219" spans="1:13">
      <c r="A219">
        <v>166</v>
      </c>
      <c r="B219" s="78">
        <f t="shared" ca="1" si="34"/>
        <v>50721.1875</v>
      </c>
      <c r="C219" s="74">
        <f>IF($F$8*12&gt;=A219,Amort!D182,0)</f>
        <v>0</v>
      </c>
      <c r="D219" s="75">
        <f t="shared" ca="1" si="26"/>
        <v>0</v>
      </c>
      <c r="E219" s="75">
        <f t="shared" ca="1" si="27"/>
        <v>0</v>
      </c>
      <c r="F219" s="75">
        <f t="shared" ca="1" si="28"/>
        <v>0</v>
      </c>
      <c r="G219" s="75"/>
      <c r="H219" s="75">
        <f t="shared" ca="1" si="29"/>
        <v>0</v>
      </c>
      <c r="I219" s="75">
        <f t="shared" ca="1" si="30"/>
        <v>0</v>
      </c>
      <c r="J219" s="75">
        <f t="shared" ca="1" si="31"/>
        <v>0</v>
      </c>
      <c r="K219" s="88"/>
      <c r="L219" s="113">
        <f t="shared" si="32"/>
        <v>0</v>
      </c>
      <c r="M219" s="114">
        <f t="shared" si="33"/>
        <v>0</v>
      </c>
    </row>
    <row r="220" spans="1:13">
      <c r="A220">
        <v>167</v>
      </c>
      <c r="B220" s="78">
        <f t="shared" ca="1" si="34"/>
        <v>50751.625</v>
      </c>
      <c r="C220" s="74">
        <f>IF($F$8*12&gt;=A220,Amort!D183,0)</f>
        <v>0</v>
      </c>
      <c r="D220" s="75">
        <f t="shared" ca="1" si="26"/>
        <v>0</v>
      </c>
      <c r="E220" s="75">
        <f t="shared" ca="1" si="27"/>
        <v>0</v>
      </c>
      <c r="F220" s="75">
        <f t="shared" ca="1" si="28"/>
        <v>0</v>
      </c>
      <c r="G220" s="75"/>
      <c r="H220" s="75">
        <f t="shared" ca="1" si="29"/>
        <v>0</v>
      </c>
      <c r="I220" s="75">
        <f t="shared" ca="1" si="30"/>
        <v>0</v>
      </c>
      <c r="J220" s="75">
        <f t="shared" ca="1" si="31"/>
        <v>0</v>
      </c>
      <c r="K220" s="88"/>
      <c r="L220" s="113">
        <f t="shared" si="32"/>
        <v>0</v>
      </c>
      <c r="M220" s="114">
        <f t="shared" si="33"/>
        <v>0</v>
      </c>
    </row>
    <row r="221" spans="1:13">
      <c r="A221">
        <v>168</v>
      </c>
      <c r="B221" s="78">
        <f t="shared" ca="1" si="34"/>
        <v>50782.0625</v>
      </c>
      <c r="C221" s="74">
        <f>IF($F$8*12&gt;=A221,Amort!D184,0)</f>
        <v>0</v>
      </c>
      <c r="D221" s="75">
        <f t="shared" ca="1" si="26"/>
        <v>0</v>
      </c>
      <c r="E221" s="75">
        <f t="shared" ca="1" si="27"/>
        <v>0</v>
      </c>
      <c r="F221" s="75">
        <f t="shared" ca="1" si="28"/>
        <v>0</v>
      </c>
      <c r="G221" s="75"/>
      <c r="H221" s="75">
        <f t="shared" ca="1" si="29"/>
        <v>0</v>
      </c>
      <c r="I221" s="75">
        <f t="shared" ca="1" si="30"/>
        <v>0</v>
      </c>
      <c r="J221" s="75">
        <f t="shared" ca="1" si="31"/>
        <v>0</v>
      </c>
      <c r="K221" s="88"/>
      <c r="L221" s="113">
        <f t="shared" si="32"/>
        <v>0</v>
      </c>
      <c r="M221" s="114">
        <f t="shared" si="33"/>
        <v>0</v>
      </c>
    </row>
    <row r="222" spans="1:13">
      <c r="A222">
        <v>169</v>
      </c>
      <c r="B222" s="78">
        <f t="shared" ca="1" si="34"/>
        <v>50812.5</v>
      </c>
      <c r="C222" s="74">
        <f>IF($F$8*12&gt;=A222,Amort!D185,0)</f>
        <v>0</v>
      </c>
      <c r="D222" s="75">
        <f t="shared" ca="1" si="26"/>
        <v>0</v>
      </c>
      <c r="E222" s="75">
        <f t="shared" ca="1" si="27"/>
        <v>0</v>
      </c>
      <c r="F222" s="75">
        <f t="shared" ca="1" si="28"/>
        <v>0</v>
      </c>
      <c r="G222" s="75"/>
      <c r="H222" s="75">
        <f t="shared" ca="1" si="29"/>
        <v>0</v>
      </c>
      <c r="I222" s="75">
        <f t="shared" ca="1" si="30"/>
        <v>0</v>
      </c>
      <c r="J222" s="75">
        <f t="shared" ca="1" si="31"/>
        <v>0</v>
      </c>
      <c r="K222" s="88"/>
      <c r="L222" s="113">
        <f t="shared" si="32"/>
        <v>0</v>
      </c>
      <c r="M222" s="114">
        <f t="shared" si="33"/>
        <v>0</v>
      </c>
    </row>
    <row r="223" spans="1:13">
      <c r="A223">
        <v>170</v>
      </c>
      <c r="B223" s="78">
        <f t="shared" ca="1" si="34"/>
        <v>50842.9375</v>
      </c>
      <c r="C223" s="74">
        <f>IF($F$8*12&gt;=A223,Amort!D186,0)</f>
        <v>0</v>
      </c>
      <c r="D223" s="75">
        <f t="shared" ca="1" si="26"/>
        <v>0</v>
      </c>
      <c r="E223" s="75">
        <f t="shared" ca="1" si="27"/>
        <v>0</v>
      </c>
      <c r="F223" s="75">
        <f t="shared" ca="1" si="28"/>
        <v>0</v>
      </c>
      <c r="G223" s="75"/>
      <c r="H223" s="75">
        <f t="shared" ca="1" si="29"/>
        <v>0</v>
      </c>
      <c r="I223" s="75">
        <f t="shared" ca="1" si="30"/>
        <v>0</v>
      </c>
      <c r="J223" s="75">
        <f t="shared" ca="1" si="31"/>
        <v>0</v>
      </c>
      <c r="K223" s="88"/>
      <c r="L223" s="113">
        <f t="shared" si="32"/>
        <v>0</v>
      </c>
      <c r="M223" s="114">
        <f t="shared" si="33"/>
        <v>0</v>
      </c>
    </row>
    <row r="224" spans="1:13">
      <c r="A224">
        <v>171</v>
      </c>
      <c r="B224" s="78">
        <f t="shared" ca="1" si="34"/>
        <v>50873.375</v>
      </c>
      <c r="C224" s="74">
        <f>IF($F$8*12&gt;=A224,Amort!D187,0)</f>
        <v>0</v>
      </c>
      <c r="D224" s="75">
        <f t="shared" ca="1" si="26"/>
        <v>0</v>
      </c>
      <c r="E224" s="75">
        <f t="shared" ca="1" si="27"/>
        <v>0</v>
      </c>
      <c r="F224" s="75">
        <f t="shared" ca="1" si="28"/>
        <v>0</v>
      </c>
      <c r="G224" s="75"/>
      <c r="H224" s="75">
        <f t="shared" ca="1" si="29"/>
        <v>0</v>
      </c>
      <c r="I224" s="75">
        <f t="shared" ca="1" si="30"/>
        <v>0</v>
      </c>
      <c r="J224" s="75">
        <f t="shared" ca="1" si="31"/>
        <v>0</v>
      </c>
      <c r="K224" s="88"/>
      <c r="L224" s="113">
        <f t="shared" si="32"/>
        <v>0</v>
      </c>
      <c r="M224" s="114">
        <f t="shared" si="33"/>
        <v>0</v>
      </c>
    </row>
    <row r="225" spans="1:13">
      <c r="A225">
        <v>172</v>
      </c>
      <c r="B225" s="78">
        <f t="shared" ca="1" si="34"/>
        <v>50903.8125</v>
      </c>
      <c r="C225" s="74">
        <f>IF($F$8*12&gt;=A225,Amort!D188,0)</f>
        <v>0</v>
      </c>
      <c r="D225" s="75">
        <f t="shared" ca="1" si="26"/>
        <v>0</v>
      </c>
      <c r="E225" s="75">
        <f t="shared" ca="1" si="27"/>
        <v>0</v>
      </c>
      <c r="F225" s="75">
        <f t="shared" ca="1" si="28"/>
        <v>0</v>
      </c>
      <c r="G225" s="75"/>
      <c r="H225" s="75">
        <f t="shared" ca="1" si="29"/>
        <v>0</v>
      </c>
      <c r="I225" s="75">
        <f t="shared" ca="1" si="30"/>
        <v>0</v>
      </c>
      <c r="J225" s="75">
        <f t="shared" ca="1" si="31"/>
        <v>0</v>
      </c>
      <c r="K225" s="88"/>
      <c r="L225" s="113">
        <f t="shared" si="32"/>
        <v>0</v>
      </c>
      <c r="M225" s="114">
        <f t="shared" si="33"/>
        <v>0</v>
      </c>
    </row>
    <row r="226" spans="1:13">
      <c r="A226">
        <v>173</v>
      </c>
      <c r="B226" s="78">
        <f t="shared" ca="1" si="34"/>
        <v>50934.25</v>
      </c>
      <c r="C226" s="74">
        <f>IF($F$8*12&gt;=A226,Amort!D189,0)</f>
        <v>0</v>
      </c>
      <c r="D226" s="75">
        <f t="shared" ca="1" si="26"/>
        <v>0</v>
      </c>
      <c r="E226" s="75">
        <f t="shared" ca="1" si="27"/>
        <v>0</v>
      </c>
      <c r="F226" s="75">
        <f t="shared" ca="1" si="28"/>
        <v>0</v>
      </c>
      <c r="G226" s="75"/>
      <c r="H226" s="75">
        <f t="shared" ca="1" si="29"/>
        <v>0</v>
      </c>
      <c r="I226" s="75">
        <f t="shared" ca="1" si="30"/>
        <v>0</v>
      </c>
      <c r="J226" s="75">
        <f t="shared" ca="1" si="31"/>
        <v>0</v>
      </c>
      <c r="K226" s="88"/>
      <c r="L226" s="113">
        <f t="shared" si="32"/>
        <v>0</v>
      </c>
      <c r="M226" s="114">
        <f t="shared" si="33"/>
        <v>0</v>
      </c>
    </row>
    <row r="227" spans="1:13">
      <c r="A227">
        <v>174</v>
      </c>
      <c r="B227" s="78">
        <f t="shared" ca="1" si="34"/>
        <v>50964.6875</v>
      </c>
      <c r="C227" s="74">
        <f>IF($F$8*12&gt;=A227,Amort!D190,0)</f>
        <v>0</v>
      </c>
      <c r="D227" s="75">
        <f t="shared" ca="1" si="26"/>
        <v>0</v>
      </c>
      <c r="E227" s="75">
        <f t="shared" ca="1" si="27"/>
        <v>0</v>
      </c>
      <c r="F227" s="75">
        <f t="shared" ca="1" si="28"/>
        <v>0</v>
      </c>
      <c r="G227" s="75"/>
      <c r="H227" s="75">
        <f t="shared" ca="1" si="29"/>
        <v>0</v>
      </c>
      <c r="I227" s="75">
        <f t="shared" ca="1" si="30"/>
        <v>0</v>
      </c>
      <c r="J227" s="75">
        <f t="shared" ca="1" si="31"/>
        <v>0</v>
      </c>
      <c r="K227" s="88"/>
      <c r="L227" s="113">
        <f t="shared" si="32"/>
        <v>0</v>
      </c>
      <c r="M227" s="114">
        <f t="shared" si="33"/>
        <v>0</v>
      </c>
    </row>
    <row r="228" spans="1:13">
      <c r="A228">
        <v>175</v>
      </c>
      <c r="B228" s="78">
        <f t="shared" ca="1" si="34"/>
        <v>50995.125</v>
      </c>
      <c r="C228" s="74">
        <f>IF($F$8*12&gt;=A228,Amort!D191,0)</f>
        <v>0</v>
      </c>
      <c r="D228" s="75">
        <f t="shared" ca="1" si="26"/>
        <v>0</v>
      </c>
      <c r="E228" s="75">
        <f t="shared" ca="1" si="27"/>
        <v>0</v>
      </c>
      <c r="F228" s="75">
        <f t="shared" ca="1" si="28"/>
        <v>0</v>
      </c>
      <c r="G228" s="75"/>
      <c r="H228" s="75">
        <f t="shared" ca="1" si="29"/>
        <v>0</v>
      </c>
      <c r="I228" s="75">
        <f t="shared" ca="1" si="30"/>
        <v>0</v>
      </c>
      <c r="J228" s="75">
        <f t="shared" ca="1" si="31"/>
        <v>0</v>
      </c>
      <c r="K228" s="88"/>
      <c r="L228" s="113">
        <f t="shared" si="32"/>
        <v>0</v>
      </c>
      <c r="M228" s="114">
        <f t="shared" si="33"/>
        <v>0</v>
      </c>
    </row>
    <row r="229" spans="1:13">
      <c r="A229">
        <v>176</v>
      </c>
      <c r="B229" s="78">
        <f t="shared" ca="1" si="34"/>
        <v>51025.5625</v>
      </c>
      <c r="C229" s="74">
        <f>IF($F$8*12&gt;=A229,Amort!D192,0)</f>
        <v>0</v>
      </c>
      <c r="D229" s="75">
        <f t="shared" ca="1" si="26"/>
        <v>0</v>
      </c>
      <c r="E229" s="75">
        <f t="shared" ca="1" si="27"/>
        <v>0</v>
      </c>
      <c r="F229" s="75">
        <f t="shared" ca="1" si="28"/>
        <v>0</v>
      </c>
      <c r="G229" s="75"/>
      <c r="H229" s="75">
        <f t="shared" ca="1" si="29"/>
        <v>0</v>
      </c>
      <c r="I229" s="75">
        <f t="shared" ca="1" si="30"/>
        <v>0</v>
      </c>
      <c r="J229" s="75">
        <f t="shared" ca="1" si="31"/>
        <v>0</v>
      </c>
      <c r="K229" s="88"/>
      <c r="L229" s="113">
        <f t="shared" si="32"/>
        <v>0</v>
      </c>
      <c r="M229" s="114">
        <f t="shared" si="33"/>
        <v>0</v>
      </c>
    </row>
    <row r="230" spans="1:13">
      <c r="A230">
        <v>177</v>
      </c>
      <c r="B230" s="78">
        <f t="shared" ca="1" si="34"/>
        <v>51056</v>
      </c>
      <c r="C230" s="74">
        <f>IF($F$8*12&gt;=A230,Amort!D193,0)</f>
        <v>0</v>
      </c>
      <c r="D230" s="75">
        <f t="shared" ca="1" si="26"/>
        <v>0</v>
      </c>
      <c r="E230" s="75">
        <f t="shared" ca="1" si="27"/>
        <v>0</v>
      </c>
      <c r="F230" s="75">
        <f t="shared" ca="1" si="28"/>
        <v>0</v>
      </c>
      <c r="G230" s="75"/>
      <c r="H230" s="75">
        <f t="shared" ca="1" si="29"/>
        <v>0</v>
      </c>
      <c r="I230" s="75">
        <f t="shared" ca="1" si="30"/>
        <v>0</v>
      </c>
      <c r="J230" s="75">
        <f t="shared" ca="1" si="31"/>
        <v>0</v>
      </c>
      <c r="K230" s="88"/>
      <c r="L230" s="113">
        <f t="shared" si="32"/>
        <v>0</v>
      </c>
      <c r="M230" s="114">
        <f t="shared" si="33"/>
        <v>0</v>
      </c>
    </row>
    <row r="231" spans="1:13">
      <c r="A231">
        <v>178</v>
      </c>
      <c r="B231" s="78">
        <f t="shared" ca="1" si="34"/>
        <v>51086.4375</v>
      </c>
      <c r="C231" s="74">
        <f>IF($F$8*12&gt;=A231,Amort!D194,0)</f>
        <v>0</v>
      </c>
      <c r="D231" s="75">
        <f t="shared" ca="1" si="26"/>
        <v>0</v>
      </c>
      <c r="E231" s="75">
        <f t="shared" ca="1" si="27"/>
        <v>0</v>
      </c>
      <c r="F231" s="75">
        <f t="shared" ca="1" si="28"/>
        <v>0</v>
      </c>
      <c r="G231" s="75"/>
      <c r="H231" s="75">
        <f t="shared" ca="1" si="29"/>
        <v>0</v>
      </c>
      <c r="I231" s="75">
        <f t="shared" ca="1" si="30"/>
        <v>0</v>
      </c>
      <c r="J231" s="75">
        <f t="shared" ca="1" si="31"/>
        <v>0</v>
      </c>
      <c r="K231" s="88"/>
      <c r="L231" s="113">
        <f t="shared" si="32"/>
        <v>0</v>
      </c>
      <c r="M231" s="114">
        <f t="shared" si="33"/>
        <v>0</v>
      </c>
    </row>
    <row r="232" spans="1:13">
      <c r="A232">
        <v>179</v>
      </c>
      <c r="B232" s="78">
        <f t="shared" ca="1" si="34"/>
        <v>51116.875</v>
      </c>
      <c r="C232" s="74">
        <f>IF($F$8*12&gt;=A232,Amort!D195,0)</f>
        <v>0</v>
      </c>
      <c r="D232" s="75">
        <f t="shared" ca="1" si="26"/>
        <v>0</v>
      </c>
      <c r="E232" s="75">
        <f t="shared" ca="1" si="27"/>
        <v>0</v>
      </c>
      <c r="F232" s="75">
        <f t="shared" ca="1" si="28"/>
        <v>0</v>
      </c>
      <c r="G232" s="75"/>
      <c r="H232" s="75">
        <f t="shared" ca="1" si="29"/>
        <v>0</v>
      </c>
      <c r="I232" s="75">
        <f t="shared" ca="1" si="30"/>
        <v>0</v>
      </c>
      <c r="J232" s="75">
        <f t="shared" ca="1" si="31"/>
        <v>0</v>
      </c>
      <c r="K232" s="88"/>
      <c r="L232" s="113">
        <f t="shared" si="32"/>
        <v>0</v>
      </c>
      <c r="M232" s="114">
        <f t="shared" si="33"/>
        <v>0</v>
      </c>
    </row>
    <row r="233" spans="1:13">
      <c r="A233">
        <v>180</v>
      </c>
      <c r="B233" s="78">
        <f t="shared" ca="1" si="34"/>
        <v>51147.3125</v>
      </c>
      <c r="C233" s="74">
        <f>IF($F$8*12&gt;=A233,Amort!D196,0)</f>
        <v>0</v>
      </c>
      <c r="D233" s="75">
        <f t="shared" ca="1" si="26"/>
        <v>0</v>
      </c>
      <c r="E233" s="75">
        <f t="shared" ca="1" si="27"/>
        <v>0</v>
      </c>
      <c r="F233" s="75">
        <f t="shared" ca="1" si="28"/>
        <v>0</v>
      </c>
      <c r="G233" s="75"/>
      <c r="H233" s="75">
        <f t="shared" ca="1" si="29"/>
        <v>0</v>
      </c>
      <c r="I233" s="75">
        <f t="shared" ca="1" si="30"/>
        <v>0</v>
      </c>
      <c r="J233" s="75">
        <f t="shared" ca="1" si="31"/>
        <v>0</v>
      </c>
      <c r="K233" s="88"/>
      <c r="L233" s="113">
        <f t="shared" si="32"/>
        <v>0</v>
      </c>
      <c r="M233" s="114">
        <f t="shared" si="33"/>
        <v>0</v>
      </c>
    </row>
    <row r="234" spans="1:13">
      <c r="A234">
        <v>181</v>
      </c>
      <c r="B234" s="78">
        <f t="shared" ca="1" si="34"/>
        <v>51177.75</v>
      </c>
      <c r="C234" s="74">
        <f>IF($F$8*12&gt;=A234,Amort!D197,0)</f>
        <v>0</v>
      </c>
      <c r="D234" s="75">
        <f t="shared" ca="1" si="26"/>
        <v>0</v>
      </c>
      <c r="E234" s="75">
        <f t="shared" ca="1" si="27"/>
        <v>0</v>
      </c>
      <c r="F234" s="75">
        <f t="shared" ca="1" si="28"/>
        <v>0</v>
      </c>
      <c r="G234" s="75"/>
      <c r="H234" s="75">
        <f t="shared" ca="1" si="29"/>
        <v>0</v>
      </c>
      <c r="I234" s="75">
        <f t="shared" ca="1" si="30"/>
        <v>0</v>
      </c>
      <c r="J234" s="75">
        <f t="shared" ca="1" si="31"/>
        <v>0</v>
      </c>
      <c r="K234" s="88"/>
      <c r="L234" s="113">
        <f t="shared" si="32"/>
        <v>0</v>
      </c>
      <c r="M234" s="114">
        <f t="shared" si="33"/>
        <v>0</v>
      </c>
    </row>
    <row r="235" spans="1:13">
      <c r="A235">
        <v>182</v>
      </c>
      <c r="B235" s="78">
        <f t="shared" ref="B235:B293" ca="1" si="35">B234+30.4375</f>
        <v>51208.1875</v>
      </c>
      <c r="C235" s="74">
        <f>IF($F$8*12&gt;=A235,Amort!D198,0)</f>
        <v>0</v>
      </c>
      <c r="D235" s="75">
        <f t="shared" ca="1" si="26"/>
        <v>0</v>
      </c>
      <c r="E235" s="75">
        <f t="shared" ca="1" si="27"/>
        <v>0</v>
      </c>
      <c r="F235" s="75">
        <f t="shared" ca="1" si="28"/>
        <v>0</v>
      </c>
      <c r="G235" s="75"/>
      <c r="H235" s="75">
        <f t="shared" ca="1" si="29"/>
        <v>0</v>
      </c>
      <c r="I235" s="75">
        <f t="shared" ca="1" si="30"/>
        <v>0</v>
      </c>
      <c r="J235" s="75">
        <f t="shared" ca="1" si="31"/>
        <v>0</v>
      </c>
      <c r="K235" s="88"/>
      <c r="L235" s="113">
        <f t="shared" si="32"/>
        <v>0</v>
      </c>
      <c r="M235" s="114">
        <f t="shared" si="33"/>
        <v>0</v>
      </c>
    </row>
    <row r="236" spans="1:13">
      <c r="A236">
        <v>183</v>
      </c>
      <c r="B236" s="78">
        <f t="shared" ca="1" si="35"/>
        <v>51238.625</v>
      </c>
      <c r="C236" s="74">
        <f>IF($F$8*12&gt;=A236,Amort!D199,0)</f>
        <v>0</v>
      </c>
      <c r="D236" s="75">
        <f t="shared" ca="1" si="26"/>
        <v>0</v>
      </c>
      <c r="E236" s="75">
        <f t="shared" ca="1" si="27"/>
        <v>0</v>
      </c>
      <c r="F236" s="75">
        <f t="shared" ca="1" si="28"/>
        <v>0</v>
      </c>
      <c r="G236" s="75"/>
      <c r="H236" s="75">
        <f t="shared" ca="1" si="29"/>
        <v>0</v>
      </c>
      <c r="I236" s="75">
        <f t="shared" ca="1" si="30"/>
        <v>0</v>
      </c>
      <c r="J236" s="75">
        <f t="shared" ca="1" si="31"/>
        <v>0</v>
      </c>
      <c r="K236" s="88"/>
      <c r="L236" s="113">
        <f t="shared" si="32"/>
        <v>0</v>
      </c>
      <c r="M236" s="114">
        <f t="shared" si="33"/>
        <v>0</v>
      </c>
    </row>
    <row r="237" spans="1:13">
      <c r="A237">
        <v>184</v>
      </c>
      <c r="B237" s="78">
        <f t="shared" ca="1" si="35"/>
        <v>51269.0625</v>
      </c>
      <c r="C237" s="74">
        <f>IF($F$8*12&gt;=A237,Amort!D200,0)</f>
        <v>0</v>
      </c>
      <c r="D237" s="75">
        <f t="shared" ca="1" si="26"/>
        <v>0</v>
      </c>
      <c r="E237" s="75">
        <f t="shared" ca="1" si="27"/>
        <v>0</v>
      </c>
      <c r="F237" s="75">
        <f t="shared" ca="1" si="28"/>
        <v>0</v>
      </c>
      <c r="G237" s="75"/>
      <c r="H237" s="75">
        <f t="shared" ca="1" si="29"/>
        <v>0</v>
      </c>
      <c r="I237" s="75">
        <f t="shared" ca="1" si="30"/>
        <v>0</v>
      </c>
      <c r="J237" s="75">
        <f t="shared" ca="1" si="31"/>
        <v>0</v>
      </c>
      <c r="K237" s="88"/>
      <c r="L237" s="113">
        <f t="shared" si="32"/>
        <v>0</v>
      </c>
      <c r="M237" s="114">
        <f t="shared" si="33"/>
        <v>0</v>
      </c>
    </row>
    <row r="238" spans="1:13">
      <c r="A238">
        <v>185</v>
      </c>
      <c r="B238" s="78">
        <f t="shared" ca="1" si="35"/>
        <v>51299.5</v>
      </c>
      <c r="C238" s="74">
        <f>IF($F$8*12&gt;=A238,Amort!D201,0)</f>
        <v>0</v>
      </c>
      <c r="D238" s="75">
        <f t="shared" ca="1" si="26"/>
        <v>0</v>
      </c>
      <c r="E238" s="75">
        <f t="shared" ca="1" si="27"/>
        <v>0</v>
      </c>
      <c r="F238" s="75">
        <f t="shared" ca="1" si="28"/>
        <v>0</v>
      </c>
      <c r="G238" s="75"/>
      <c r="H238" s="75">
        <f t="shared" ca="1" si="29"/>
        <v>0</v>
      </c>
      <c r="I238" s="75">
        <f t="shared" ca="1" si="30"/>
        <v>0</v>
      </c>
      <c r="J238" s="75">
        <f t="shared" ca="1" si="31"/>
        <v>0</v>
      </c>
      <c r="K238" s="88"/>
      <c r="L238" s="113">
        <f t="shared" si="32"/>
        <v>0</v>
      </c>
      <c r="M238" s="114">
        <f t="shared" si="33"/>
        <v>0</v>
      </c>
    </row>
    <row r="239" spans="1:13">
      <c r="A239">
        <v>186</v>
      </c>
      <c r="B239" s="78">
        <f t="shared" ca="1" si="35"/>
        <v>51329.9375</v>
      </c>
      <c r="C239" s="74">
        <f>IF($F$8*12&gt;=A239,Amort!D202,0)</f>
        <v>0</v>
      </c>
      <c r="D239" s="75">
        <f t="shared" ca="1" si="26"/>
        <v>0</v>
      </c>
      <c r="E239" s="75">
        <f t="shared" ca="1" si="27"/>
        <v>0</v>
      </c>
      <c r="F239" s="75">
        <f t="shared" ca="1" si="28"/>
        <v>0</v>
      </c>
      <c r="G239" s="75"/>
      <c r="H239" s="75">
        <f t="shared" ca="1" si="29"/>
        <v>0</v>
      </c>
      <c r="I239" s="75">
        <f t="shared" ca="1" si="30"/>
        <v>0</v>
      </c>
      <c r="J239" s="75">
        <f t="shared" ca="1" si="31"/>
        <v>0</v>
      </c>
      <c r="K239" s="88"/>
      <c r="L239" s="113">
        <f t="shared" si="32"/>
        <v>0</v>
      </c>
      <c r="M239" s="114">
        <f t="shared" si="33"/>
        <v>0</v>
      </c>
    </row>
    <row r="240" spans="1:13">
      <c r="A240">
        <v>187</v>
      </c>
      <c r="B240" s="78">
        <f t="shared" ca="1" si="35"/>
        <v>51360.375</v>
      </c>
      <c r="C240" s="74">
        <f>IF($F$8*12&gt;=A240,Amort!D203,0)</f>
        <v>0</v>
      </c>
      <c r="D240" s="75">
        <f t="shared" ca="1" si="26"/>
        <v>0</v>
      </c>
      <c r="E240" s="75">
        <f t="shared" ca="1" si="27"/>
        <v>0</v>
      </c>
      <c r="F240" s="75">
        <f t="shared" ca="1" si="28"/>
        <v>0</v>
      </c>
      <c r="G240" s="75"/>
      <c r="H240" s="75">
        <f t="shared" ca="1" si="29"/>
        <v>0</v>
      </c>
      <c r="I240" s="75">
        <f t="shared" ca="1" si="30"/>
        <v>0</v>
      </c>
      <c r="J240" s="75">
        <f t="shared" ca="1" si="31"/>
        <v>0</v>
      </c>
      <c r="K240" s="88"/>
      <c r="L240" s="113">
        <f t="shared" si="32"/>
        <v>0</v>
      </c>
      <c r="M240" s="114">
        <f t="shared" si="33"/>
        <v>0</v>
      </c>
    </row>
    <row r="241" spans="1:13">
      <c r="A241">
        <v>188</v>
      </c>
      <c r="B241" s="78">
        <f t="shared" ca="1" si="35"/>
        <v>51390.8125</v>
      </c>
      <c r="C241" s="74">
        <f>IF($F$8*12&gt;=A241,Amort!D204,0)</f>
        <v>0</v>
      </c>
      <c r="D241" s="75">
        <f t="shared" ca="1" si="26"/>
        <v>0</v>
      </c>
      <c r="E241" s="75">
        <f t="shared" ca="1" si="27"/>
        <v>0</v>
      </c>
      <c r="F241" s="75">
        <f t="shared" ca="1" si="28"/>
        <v>0</v>
      </c>
      <c r="G241" s="75"/>
      <c r="H241" s="75">
        <f t="shared" ca="1" si="29"/>
        <v>0</v>
      </c>
      <c r="I241" s="75">
        <f t="shared" ca="1" si="30"/>
        <v>0</v>
      </c>
      <c r="J241" s="75">
        <f t="shared" ca="1" si="31"/>
        <v>0</v>
      </c>
      <c r="K241" s="88"/>
      <c r="L241" s="113">
        <f t="shared" si="32"/>
        <v>0</v>
      </c>
      <c r="M241" s="114">
        <f t="shared" si="33"/>
        <v>0</v>
      </c>
    </row>
    <row r="242" spans="1:13">
      <c r="A242">
        <v>189</v>
      </c>
      <c r="B242" s="78">
        <f t="shared" ca="1" si="35"/>
        <v>51421.25</v>
      </c>
      <c r="C242" s="74">
        <f>IF($F$8*12&gt;=A242,Amort!D205,0)</f>
        <v>0</v>
      </c>
      <c r="D242" s="75">
        <f t="shared" ca="1" si="26"/>
        <v>0</v>
      </c>
      <c r="E242" s="75">
        <f t="shared" ca="1" si="27"/>
        <v>0</v>
      </c>
      <c r="F242" s="75">
        <f t="shared" ca="1" si="28"/>
        <v>0</v>
      </c>
      <c r="G242" s="75"/>
      <c r="H242" s="75">
        <f t="shared" ca="1" si="29"/>
        <v>0</v>
      </c>
      <c r="I242" s="75">
        <f t="shared" ca="1" si="30"/>
        <v>0</v>
      </c>
      <c r="J242" s="75">
        <f t="shared" ca="1" si="31"/>
        <v>0</v>
      </c>
      <c r="K242" s="88"/>
      <c r="L242" s="113">
        <f t="shared" si="32"/>
        <v>0</v>
      </c>
      <c r="M242" s="114">
        <f t="shared" si="33"/>
        <v>0</v>
      </c>
    </row>
    <row r="243" spans="1:13">
      <c r="A243">
        <v>190</v>
      </c>
      <c r="B243" s="78">
        <f t="shared" ca="1" si="35"/>
        <v>51451.6875</v>
      </c>
      <c r="C243" s="74">
        <f>IF($F$8*12&gt;=A243,Amort!D206,0)</f>
        <v>0</v>
      </c>
      <c r="D243" s="75">
        <f t="shared" ca="1" si="26"/>
        <v>0</v>
      </c>
      <c r="E243" s="75">
        <f t="shared" ca="1" si="27"/>
        <v>0</v>
      </c>
      <c r="F243" s="75">
        <f t="shared" ca="1" si="28"/>
        <v>0</v>
      </c>
      <c r="G243" s="75"/>
      <c r="H243" s="75">
        <f t="shared" ca="1" si="29"/>
        <v>0</v>
      </c>
      <c r="I243" s="75">
        <f t="shared" ca="1" si="30"/>
        <v>0</v>
      </c>
      <c r="J243" s="75">
        <f t="shared" ca="1" si="31"/>
        <v>0</v>
      </c>
      <c r="K243" s="88"/>
      <c r="L243" s="113">
        <f t="shared" si="32"/>
        <v>0</v>
      </c>
      <c r="M243" s="114">
        <f t="shared" si="33"/>
        <v>0</v>
      </c>
    </row>
    <row r="244" spans="1:13">
      <c r="A244">
        <v>191</v>
      </c>
      <c r="B244" s="78">
        <f t="shared" ca="1" si="35"/>
        <v>51482.125</v>
      </c>
      <c r="C244" s="74">
        <f>IF($F$8*12&gt;=A244,Amort!D207,0)</f>
        <v>0</v>
      </c>
      <c r="D244" s="75">
        <f t="shared" ca="1" si="26"/>
        <v>0</v>
      </c>
      <c r="E244" s="75">
        <f t="shared" ca="1" si="27"/>
        <v>0</v>
      </c>
      <c r="F244" s="75">
        <f t="shared" ca="1" si="28"/>
        <v>0</v>
      </c>
      <c r="G244" s="75"/>
      <c r="H244" s="75">
        <f t="shared" ca="1" si="29"/>
        <v>0</v>
      </c>
      <c r="I244" s="75">
        <f t="shared" ca="1" si="30"/>
        <v>0</v>
      </c>
      <c r="J244" s="75">
        <f t="shared" ca="1" si="31"/>
        <v>0</v>
      </c>
      <c r="K244" s="88"/>
      <c r="L244" s="113">
        <f t="shared" si="32"/>
        <v>0</v>
      </c>
      <c r="M244" s="114">
        <f t="shared" si="33"/>
        <v>0</v>
      </c>
    </row>
    <row r="245" spans="1:13">
      <c r="A245">
        <v>192</v>
      </c>
      <c r="B245" s="78">
        <f t="shared" ca="1" si="35"/>
        <v>51512.5625</v>
      </c>
      <c r="C245" s="74">
        <f>IF($F$8*12&gt;=A245,Amort!D208,0)</f>
        <v>0</v>
      </c>
      <c r="D245" s="75">
        <f t="shared" ca="1" si="26"/>
        <v>0</v>
      </c>
      <c r="E245" s="75">
        <f t="shared" ca="1" si="27"/>
        <v>0</v>
      </c>
      <c r="F245" s="75">
        <f t="shared" ca="1" si="28"/>
        <v>0</v>
      </c>
      <c r="G245" s="75"/>
      <c r="H245" s="75">
        <f t="shared" ca="1" si="29"/>
        <v>0</v>
      </c>
      <c r="I245" s="75">
        <f t="shared" ca="1" si="30"/>
        <v>0</v>
      </c>
      <c r="J245" s="75">
        <f t="shared" ca="1" si="31"/>
        <v>0</v>
      </c>
      <c r="K245" s="88"/>
      <c r="L245" s="113">
        <f t="shared" si="32"/>
        <v>0</v>
      </c>
      <c r="M245" s="114">
        <f t="shared" si="33"/>
        <v>0</v>
      </c>
    </row>
    <row r="246" spans="1:13">
      <c r="A246">
        <v>193</v>
      </c>
      <c r="B246" s="78">
        <f t="shared" ca="1" si="35"/>
        <v>51543</v>
      </c>
      <c r="C246" s="74">
        <f>IF($F$8*12&gt;=A246,Amort!D209,0)</f>
        <v>0</v>
      </c>
      <c r="D246" s="75">
        <f t="shared" ref="D246:D309" ca="1" si="36">$C246*(D$17-$F$9)*(B247-B246)/$O$11</f>
        <v>0</v>
      </c>
      <c r="E246" s="75">
        <f t="shared" ref="E246:E309" ca="1" si="37">$C246*(E$17-$F$9)*(B247-B246)/$O$11</f>
        <v>0</v>
      </c>
      <c r="F246" s="75">
        <f t="shared" ref="F246:F309" ca="1" si="38">$C246*(F$17-$F$9)*(B247-B246)/$O$11</f>
        <v>0</v>
      </c>
      <c r="G246" s="75"/>
      <c r="H246" s="75">
        <f t="shared" ref="H246:H309" ca="1" si="39">$C246*(H$17-$F$9)*(B247-B246)/$O$11</f>
        <v>0</v>
      </c>
      <c r="I246" s="75">
        <f t="shared" ref="I246:I309" ca="1" si="40">$C246*(I$17-$F$9)*(B247-B246)/$O$11</f>
        <v>0</v>
      </c>
      <c r="J246" s="75">
        <f t="shared" ref="J246:J309" ca="1" si="41">$C246*(J$17-$F$9)*(B247-B246)/$O$11</f>
        <v>0</v>
      </c>
      <c r="K246" s="88"/>
      <c r="L246" s="113">
        <f t="shared" si="32"/>
        <v>0</v>
      </c>
      <c r="M246" s="114">
        <f t="shared" si="33"/>
        <v>0</v>
      </c>
    </row>
    <row r="247" spans="1:13">
      <c r="A247">
        <v>194</v>
      </c>
      <c r="B247" s="78">
        <f t="shared" ca="1" si="35"/>
        <v>51573.4375</v>
      </c>
      <c r="C247" s="74">
        <f>IF($F$8*12&gt;=A247,Amort!D210,0)</f>
        <v>0</v>
      </c>
      <c r="D247" s="75">
        <f t="shared" ca="1" si="36"/>
        <v>0</v>
      </c>
      <c r="E247" s="75">
        <f t="shared" ca="1" si="37"/>
        <v>0</v>
      </c>
      <c r="F247" s="75">
        <f t="shared" ca="1" si="38"/>
        <v>0</v>
      </c>
      <c r="G247" s="75"/>
      <c r="H247" s="75">
        <f t="shared" ca="1" si="39"/>
        <v>0</v>
      </c>
      <c r="I247" s="75">
        <f t="shared" ca="1" si="40"/>
        <v>0</v>
      </c>
      <c r="J247" s="75">
        <f t="shared" ca="1" si="41"/>
        <v>0</v>
      </c>
      <c r="K247" s="88"/>
      <c r="L247" s="113">
        <f t="shared" ref="L247:L310" si="42">C247-C248</f>
        <v>0</v>
      </c>
      <c r="M247" s="114">
        <f t="shared" ref="M247:M310" si="43">A247*L247</f>
        <v>0</v>
      </c>
    </row>
    <row r="248" spans="1:13">
      <c r="A248">
        <v>195</v>
      </c>
      <c r="B248" s="78">
        <f t="shared" ca="1" si="35"/>
        <v>51603.875</v>
      </c>
      <c r="C248" s="74">
        <f>IF($F$8*12&gt;=A248,Amort!D211,0)</f>
        <v>0</v>
      </c>
      <c r="D248" s="75">
        <f t="shared" ca="1" si="36"/>
        <v>0</v>
      </c>
      <c r="E248" s="75">
        <f t="shared" ca="1" si="37"/>
        <v>0</v>
      </c>
      <c r="F248" s="75">
        <f t="shared" ca="1" si="38"/>
        <v>0</v>
      </c>
      <c r="G248" s="75"/>
      <c r="H248" s="75">
        <f t="shared" ca="1" si="39"/>
        <v>0</v>
      </c>
      <c r="I248" s="75">
        <f t="shared" ca="1" si="40"/>
        <v>0</v>
      </c>
      <c r="J248" s="75">
        <f t="shared" ca="1" si="41"/>
        <v>0</v>
      </c>
      <c r="K248" s="88"/>
      <c r="L248" s="113">
        <f t="shared" si="42"/>
        <v>0</v>
      </c>
      <c r="M248" s="114">
        <f t="shared" si="43"/>
        <v>0</v>
      </c>
    </row>
    <row r="249" spans="1:13">
      <c r="A249">
        <v>196</v>
      </c>
      <c r="B249" s="78">
        <f t="shared" ca="1" si="35"/>
        <v>51634.3125</v>
      </c>
      <c r="C249" s="74">
        <f>IF($F$8*12&gt;=A249,Amort!D212,0)</f>
        <v>0</v>
      </c>
      <c r="D249" s="75">
        <f t="shared" ca="1" si="36"/>
        <v>0</v>
      </c>
      <c r="E249" s="75">
        <f t="shared" ca="1" si="37"/>
        <v>0</v>
      </c>
      <c r="F249" s="75">
        <f t="shared" ca="1" si="38"/>
        <v>0</v>
      </c>
      <c r="G249" s="75"/>
      <c r="H249" s="75">
        <f t="shared" ca="1" si="39"/>
        <v>0</v>
      </c>
      <c r="I249" s="75">
        <f t="shared" ca="1" si="40"/>
        <v>0</v>
      </c>
      <c r="J249" s="75">
        <f t="shared" ca="1" si="41"/>
        <v>0</v>
      </c>
      <c r="K249" s="88"/>
      <c r="L249" s="113">
        <f t="shared" si="42"/>
        <v>0</v>
      </c>
      <c r="M249" s="114">
        <f t="shared" si="43"/>
        <v>0</v>
      </c>
    </row>
    <row r="250" spans="1:13">
      <c r="A250">
        <v>197</v>
      </c>
      <c r="B250" s="78">
        <f t="shared" ca="1" si="35"/>
        <v>51664.75</v>
      </c>
      <c r="C250" s="74">
        <f>IF($F$8*12&gt;=A250,Amort!D213,0)</f>
        <v>0</v>
      </c>
      <c r="D250" s="75">
        <f t="shared" ca="1" si="36"/>
        <v>0</v>
      </c>
      <c r="E250" s="75">
        <f t="shared" ca="1" si="37"/>
        <v>0</v>
      </c>
      <c r="F250" s="75">
        <f t="shared" ca="1" si="38"/>
        <v>0</v>
      </c>
      <c r="G250" s="75"/>
      <c r="H250" s="75">
        <f t="shared" ca="1" si="39"/>
        <v>0</v>
      </c>
      <c r="I250" s="75">
        <f t="shared" ca="1" si="40"/>
        <v>0</v>
      </c>
      <c r="J250" s="75">
        <f t="shared" ca="1" si="41"/>
        <v>0</v>
      </c>
      <c r="K250" s="88"/>
      <c r="L250" s="113">
        <f t="shared" si="42"/>
        <v>0</v>
      </c>
      <c r="M250" s="114">
        <f t="shared" si="43"/>
        <v>0</v>
      </c>
    </row>
    <row r="251" spans="1:13">
      <c r="A251">
        <v>198</v>
      </c>
      <c r="B251" s="78">
        <f t="shared" ca="1" si="35"/>
        <v>51695.1875</v>
      </c>
      <c r="C251" s="74">
        <f>IF($F$8*12&gt;=A251,Amort!D214,0)</f>
        <v>0</v>
      </c>
      <c r="D251" s="75">
        <f t="shared" ca="1" si="36"/>
        <v>0</v>
      </c>
      <c r="E251" s="75">
        <f t="shared" ca="1" si="37"/>
        <v>0</v>
      </c>
      <c r="F251" s="75">
        <f t="shared" ca="1" si="38"/>
        <v>0</v>
      </c>
      <c r="G251" s="75"/>
      <c r="H251" s="75">
        <f t="shared" ca="1" si="39"/>
        <v>0</v>
      </c>
      <c r="I251" s="75">
        <f t="shared" ca="1" si="40"/>
        <v>0</v>
      </c>
      <c r="J251" s="75">
        <f t="shared" ca="1" si="41"/>
        <v>0</v>
      </c>
      <c r="K251" s="88"/>
      <c r="L251" s="113">
        <f t="shared" si="42"/>
        <v>0</v>
      </c>
      <c r="M251" s="114">
        <f t="shared" si="43"/>
        <v>0</v>
      </c>
    </row>
    <row r="252" spans="1:13">
      <c r="A252">
        <v>199</v>
      </c>
      <c r="B252" s="78">
        <f t="shared" ca="1" si="35"/>
        <v>51725.625</v>
      </c>
      <c r="C252" s="74">
        <f>IF($F$8*12&gt;=A252,Amort!D215,0)</f>
        <v>0</v>
      </c>
      <c r="D252" s="75">
        <f t="shared" ca="1" si="36"/>
        <v>0</v>
      </c>
      <c r="E252" s="75">
        <f t="shared" ca="1" si="37"/>
        <v>0</v>
      </c>
      <c r="F252" s="75">
        <f t="shared" ca="1" si="38"/>
        <v>0</v>
      </c>
      <c r="G252" s="75"/>
      <c r="H252" s="75">
        <f t="shared" ca="1" si="39"/>
        <v>0</v>
      </c>
      <c r="I252" s="75">
        <f t="shared" ca="1" si="40"/>
        <v>0</v>
      </c>
      <c r="J252" s="75">
        <f t="shared" ca="1" si="41"/>
        <v>0</v>
      </c>
      <c r="K252" s="88"/>
      <c r="L252" s="113">
        <f t="shared" si="42"/>
        <v>0</v>
      </c>
      <c r="M252" s="114">
        <f t="shared" si="43"/>
        <v>0</v>
      </c>
    </row>
    <row r="253" spans="1:13">
      <c r="A253">
        <v>200</v>
      </c>
      <c r="B253" s="78">
        <f t="shared" ca="1" si="35"/>
        <v>51756.0625</v>
      </c>
      <c r="C253" s="74">
        <f>IF($F$8*12&gt;=A253,Amort!D216,0)</f>
        <v>0</v>
      </c>
      <c r="D253" s="75">
        <f t="shared" ca="1" si="36"/>
        <v>0</v>
      </c>
      <c r="E253" s="75">
        <f t="shared" ca="1" si="37"/>
        <v>0</v>
      </c>
      <c r="F253" s="75">
        <f t="shared" ca="1" si="38"/>
        <v>0</v>
      </c>
      <c r="G253" s="75"/>
      <c r="H253" s="75">
        <f t="shared" ca="1" si="39"/>
        <v>0</v>
      </c>
      <c r="I253" s="75">
        <f t="shared" ca="1" si="40"/>
        <v>0</v>
      </c>
      <c r="J253" s="75">
        <f t="shared" ca="1" si="41"/>
        <v>0</v>
      </c>
      <c r="K253" s="88"/>
      <c r="L253" s="113">
        <f t="shared" si="42"/>
        <v>0</v>
      </c>
      <c r="M253" s="114">
        <f t="shared" si="43"/>
        <v>0</v>
      </c>
    </row>
    <row r="254" spans="1:13">
      <c r="A254">
        <v>201</v>
      </c>
      <c r="B254" s="78">
        <f t="shared" ca="1" si="35"/>
        <v>51786.5</v>
      </c>
      <c r="C254" s="74">
        <f>IF($F$8*12&gt;=A254,Amort!D217,0)</f>
        <v>0</v>
      </c>
      <c r="D254" s="75">
        <f t="shared" ca="1" si="36"/>
        <v>0</v>
      </c>
      <c r="E254" s="75">
        <f t="shared" ca="1" si="37"/>
        <v>0</v>
      </c>
      <c r="F254" s="75">
        <f t="shared" ca="1" si="38"/>
        <v>0</v>
      </c>
      <c r="G254" s="75"/>
      <c r="H254" s="75">
        <f t="shared" ca="1" si="39"/>
        <v>0</v>
      </c>
      <c r="I254" s="75">
        <f t="shared" ca="1" si="40"/>
        <v>0</v>
      </c>
      <c r="J254" s="75">
        <f t="shared" ca="1" si="41"/>
        <v>0</v>
      </c>
      <c r="K254" s="88"/>
      <c r="L254" s="113">
        <f t="shared" si="42"/>
        <v>0</v>
      </c>
      <c r="M254" s="114">
        <f t="shared" si="43"/>
        <v>0</v>
      </c>
    </row>
    <row r="255" spans="1:13">
      <c r="A255">
        <v>202</v>
      </c>
      <c r="B255" s="78">
        <f t="shared" ca="1" si="35"/>
        <v>51816.9375</v>
      </c>
      <c r="C255" s="74">
        <f>IF($F$8*12&gt;=A255,Amort!D218,0)</f>
        <v>0</v>
      </c>
      <c r="D255" s="75">
        <f t="shared" ca="1" si="36"/>
        <v>0</v>
      </c>
      <c r="E255" s="75">
        <f t="shared" ca="1" si="37"/>
        <v>0</v>
      </c>
      <c r="F255" s="75">
        <f t="shared" ca="1" si="38"/>
        <v>0</v>
      </c>
      <c r="G255" s="75"/>
      <c r="H255" s="75">
        <f t="shared" ca="1" si="39"/>
        <v>0</v>
      </c>
      <c r="I255" s="75">
        <f t="shared" ca="1" si="40"/>
        <v>0</v>
      </c>
      <c r="J255" s="75">
        <f t="shared" ca="1" si="41"/>
        <v>0</v>
      </c>
      <c r="K255" s="88"/>
      <c r="L255" s="113">
        <f t="shared" si="42"/>
        <v>0</v>
      </c>
      <c r="M255" s="114">
        <f t="shared" si="43"/>
        <v>0</v>
      </c>
    </row>
    <row r="256" spans="1:13">
      <c r="A256">
        <v>203</v>
      </c>
      <c r="B256" s="78">
        <f t="shared" ca="1" si="35"/>
        <v>51847.375</v>
      </c>
      <c r="C256" s="74">
        <f>IF($F$8*12&gt;=A256,Amort!D219,0)</f>
        <v>0</v>
      </c>
      <c r="D256" s="75">
        <f t="shared" ca="1" si="36"/>
        <v>0</v>
      </c>
      <c r="E256" s="75">
        <f t="shared" ca="1" si="37"/>
        <v>0</v>
      </c>
      <c r="F256" s="75">
        <f t="shared" ca="1" si="38"/>
        <v>0</v>
      </c>
      <c r="G256" s="75"/>
      <c r="H256" s="75">
        <f t="shared" ca="1" si="39"/>
        <v>0</v>
      </c>
      <c r="I256" s="75">
        <f t="shared" ca="1" si="40"/>
        <v>0</v>
      </c>
      <c r="J256" s="75">
        <f t="shared" ca="1" si="41"/>
        <v>0</v>
      </c>
      <c r="K256" s="88"/>
      <c r="L256" s="113">
        <f t="shared" si="42"/>
        <v>0</v>
      </c>
      <c r="M256" s="114">
        <f t="shared" si="43"/>
        <v>0</v>
      </c>
    </row>
    <row r="257" spans="1:13">
      <c r="A257">
        <v>204</v>
      </c>
      <c r="B257" s="78">
        <f t="shared" ca="1" si="35"/>
        <v>51877.8125</v>
      </c>
      <c r="C257" s="74">
        <f>IF($F$8*12&gt;=A257,Amort!D220,0)</f>
        <v>0</v>
      </c>
      <c r="D257" s="75">
        <f t="shared" ca="1" si="36"/>
        <v>0</v>
      </c>
      <c r="E257" s="75">
        <f t="shared" ca="1" si="37"/>
        <v>0</v>
      </c>
      <c r="F257" s="75">
        <f t="shared" ca="1" si="38"/>
        <v>0</v>
      </c>
      <c r="G257" s="75"/>
      <c r="H257" s="75">
        <f t="shared" ca="1" si="39"/>
        <v>0</v>
      </c>
      <c r="I257" s="75">
        <f t="shared" ca="1" si="40"/>
        <v>0</v>
      </c>
      <c r="J257" s="75">
        <f t="shared" ca="1" si="41"/>
        <v>0</v>
      </c>
      <c r="K257" s="88"/>
      <c r="L257" s="113">
        <f t="shared" si="42"/>
        <v>0</v>
      </c>
      <c r="M257" s="114">
        <f t="shared" si="43"/>
        <v>0</v>
      </c>
    </row>
    <row r="258" spans="1:13">
      <c r="A258">
        <v>205</v>
      </c>
      <c r="B258" s="78">
        <f t="shared" ca="1" si="35"/>
        <v>51908.25</v>
      </c>
      <c r="C258" s="74">
        <f>IF($F$8*12&gt;=A258,Amort!D221,0)</f>
        <v>0</v>
      </c>
      <c r="D258" s="75">
        <f t="shared" ca="1" si="36"/>
        <v>0</v>
      </c>
      <c r="E258" s="75">
        <f t="shared" ca="1" si="37"/>
        <v>0</v>
      </c>
      <c r="F258" s="75">
        <f t="shared" ca="1" si="38"/>
        <v>0</v>
      </c>
      <c r="G258" s="75"/>
      <c r="H258" s="75">
        <f t="shared" ca="1" si="39"/>
        <v>0</v>
      </c>
      <c r="I258" s="75">
        <f t="shared" ca="1" si="40"/>
        <v>0</v>
      </c>
      <c r="J258" s="75">
        <f t="shared" ca="1" si="41"/>
        <v>0</v>
      </c>
      <c r="K258" s="88"/>
      <c r="L258" s="113">
        <f t="shared" si="42"/>
        <v>0</v>
      </c>
      <c r="M258" s="114">
        <f t="shared" si="43"/>
        <v>0</v>
      </c>
    </row>
    <row r="259" spans="1:13">
      <c r="A259">
        <v>206</v>
      </c>
      <c r="B259" s="78">
        <f t="shared" ca="1" si="35"/>
        <v>51938.6875</v>
      </c>
      <c r="C259" s="74">
        <f>IF($F$8*12&gt;=A259,Amort!D222,0)</f>
        <v>0</v>
      </c>
      <c r="D259" s="75">
        <f t="shared" ca="1" si="36"/>
        <v>0</v>
      </c>
      <c r="E259" s="75">
        <f t="shared" ca="1" si="37"/>
        <v>0</v>
      </c>
      <c r="F259" s="75">
        <f t="shared" ca="1" si="38"/>
        <v>0</v>
      </c>
      <c r="G259" s="75"/>
      <c r="H259" s="75">
        <f t="shared" ca="1" si="39"/>
        <v>0</v>
      </c>
      <c r="I259" s="75">
        <f t="shared" ca="1" si="40"/>
        <v>0</v>
      </c>
      <c r="J259" s="75">
        <f t="shared" ca="1" si="41"/>
        <v>0</v>
      </c>
      <c r="K259" s="88"/>
      <c r="L259" s="113">
        <f t="shared" si="42"/>
        <v>0</v>
      </c>
      <c r="M259" s="114">
        <f t="shared" si="43"/>
        <v>0</v>
      </c>
    </row>
    <row r="260" spans="1:13">
      <c r="A260">
        <v>207</v>
      </c>
      <c r="B260" s="78">
        <f t="shared" ca="1" si="35"/>
        <v>51969.125</v>
      </c>
      <c r="C260" s="74">
        <f>IF($F$8*12&gt;=A260,Amort!D223,0)</f>
        <v>0</v>
      </c>
      <c r="D260" s="75">
        <f t="shared" ca="1" si="36"/>
        <v>0</v>
      </c>
      <c r="E260" s="75">
        <f t="shared" ca="1" si="37"/>
        <v>0</v>
      </c>
      <c r="F260" s="75">
        <f t="shared" ca="1" si="38"/>
        <v>0</v>
      </c>
      <c r="G260" s="75"/>
      <c r="H260" s="75">
        <f t="shared" ca="1" si="39"/>
        <v>0</v>
      </c>
      <c r="I260" s="75">
        <f t="shared" ca="1" si="40"/>
        <v>0</v>
      </c>
      <c r="J260" s="75">
        <f t="shared" ca="1" si="41"/>
        <v>0</v>
      </c>
      <c r="K260" s="88"/>
      <c r="L260" s="113">
        <f t="shared" si="42"/>
        <v>0</v>
      </c>
      <c r="M260" s="114">
        <f t="shared" si="43"/>
        <v>0</v>
      </c>
    </row>
    <row r="261" spans="1:13">
      <c r="A261">
        <v>208</v>
      </c>
      <c r="B261" s="78">
        <f t="shared" ca="1" si="35"/>
        <v>51999.5625</v>
      </c>
      <c r="C261" s="74">
        <f>IF($F$8*12&gt;=A261,Amort!D224,0)</f>
        <v>0</v>
      </c>
      <c r="D261" s="75">
        <f t="shared" ca="1" si="36"/>
        <v>0</v>
      </c>
      <c r="E261" s="75">
        <f t="shared" ca="1" si="37"/>
        <v>0</v>
      </c>
      <c r="F261" s="75">
        <f t="shared" ca="1" si="38"/>
        <v>0</v>
      </c>
      <c r="G261" s="75"/>
      <c r="H261" s="75">
        <f t="shared" ca="1" si="39"/>
        <v>0</v>
      </c>
      <c r="I261" s="75">
        <f t="shared" ca="1" si="40"/>
        <v>0</v>
      </c>
      <c r="J261" s="75">
        <f t="shared" ca="1" si="41"/>
        <v>0</v>
      </c>
      <c r="K261" s="88"/>
      <c r="L261" s="113">
        <f t="shared" si="42"/>
        <v>0</v>
      </c>
      <c r="M261" s="114">
        <f t="shared" si="43"/>
        <v>0</v>
      </c>
    </row>
    <row r="262" spans="1:13">
      <c r="A262">
        <v>209</v>
      </c>
      <c r="B262" s="78">
        <f t="shared" ca="1" si="35"/>
        <v>52030</v>
      </c>
      <c r="C262" s="74">
        <f>IF($F$8*12&gt;=A262,Amort!D225,0)</f>
        <v>0</v>
      </c>
      <c r="D262" s="75">
        <f t="shared" ca="1" si="36"/>
        <v>0</v>
      </c>
      <c r="E262" s="75">
        <f t="shared" ca="1" si="37"/>
        <v>0</v>
      </c>
      <c r="F262" s="75">
        <f t="shared" ca="1" si="38"/>
        <v>0</v>
      </c>
      <c r="G262" s="75"/>
      <c r="H262" s="75">
        <f t="shared" ca="1" si="39"/>
        <v>0</v>
      </c>
      <c r="I262" s="75">
        <f t="shared" ca="1" si="40"/>
        <v>0</v>
      </c>
      <c r="J262" s="75">
        <f t="shared" ca="1" si="41"/>
        <v>0</v>
      </c>
      <c r="K262" s="88"/>
      <c r="L262" s="113">
        <f t="shared" si="42"/>
        <v>0</v>
      </c>
      <c r="M262" s="114">
        <f t="shared" si="43"/>
        <v>0</v>
      </c>
    </row>
    <row r="263" spans="1:13">
      <c r="A263">
        <v>210</v>
      </c>
      <c r="B263" s="78">
        <f t="shared" ca="1" si="35"/>
        <v>52060.4375</v>
      </c>
      <c r="C263" s="74">
        <f>IF($F$8*12&gt;=A263,Amort!D226,0)</f>
        <v>0</v>
      </c>
      <c r="D263" s="75">
        <f t="shared" ca="1" si="36"/>
        <v>0</v>
      </c>
      <c r="E263" s="75">
        <f t="shared" ca="1" si="37"/>
        <v>0</v>
      </c>
      <c r="F263" s="75">
        <f t="shared" ca="1" si="38"/>
        <v>0</v>
      </c>
      <c r="G263" s="75"/>
      <c r="H263" s="75">
        <f t="shared" ca="1" si="39"/>
        <v>0</v>
      </c>
      <c r="I263" s="75">
        <f t="shared" ca="1" si="40"/>
        <v>0</v>
      </c>
      <c r="J263" s="75">
        <f t="shared" ca="1" si="41"/>
        <v>0</v>
      </c>
      <c r="K263" s="88"/>
      <c r="L263" s="113">
        <f t="shared" si="42"/>
        <v>0</v>
      </c>
      <c r="M263" s="114">
        <f t="shared" si="43"/>
        <v>0</v>
      </c>
    </row>
    <row r="264" spans="1:13">
      <c r="A264">
        <v>211</v>
      </c>
      <c r="B264" s="78">
        <f t="shared" ca="1" si="35"/>
        <v>52090.875</v>
      </c>
      <c r="C264" s="74">
        <f>IF($F$8*12&gt;=A264,Amort!D227,0)</f>
        <v>0</v>
      </c>
      <c r="D264" s="75">
        <f t="shared" ca="1" si="36"/>
        <v>0</v>
      </c>
      <c r="E264" s="75">
        <f t="shared" ca="1" si="37"/>
        <v>0</v>
      </c>
      <c r="F264" s="75">
        <f t="shared" ca="1" si="38"/>
        <v>0</v>
      </c>
      <c r="G264" s="75"/>
      <c r="H264" s="75">
        <f t="shared" ca="1" si="39"/>
        <v>0</v>
      </c>
      <c r="I264" s="75">
        <f t="shared" ca="1" si="40"/>
        <v>0</v>
      </c>
      <c r="J264" s="75">
        <f t="shared" ca="1" si="41"/>
        <v>0</v>
      </c>
      <c r="K264" s="88"/>
      <c r="L264" s="113">
        <f t="shared" si="42"/>
        <v>0</v>
      </c>
      <c r="M264" s="114">
        <f t="shared" si="43"/>
        <v>0</v>
      </c>
    </row>
    <row r="265" spans="1:13">
      <c r="A265">
        <v>212</v>
      </c>
      <c r="B265" s="78">
        <f t="shared" ca="1" si="35"/>
        <v>52121.3125</v>
      </c>
      <c r="C265" s="74">
        <f>IF($F$8*12&gt;=A265,Amort!D228,0)</f>
        <v>0</v>
      </c>
      <c r="D265" s="75">
        <f t="shared" ca="1" si="36"/>
        <v>0</v>
      </c>
      <c r="E265" s="75">
        <f t="shared" ca="1" si="37"/>
        <v>0</v>
      </c>
      <c r="F265" s="75">
        <f t="shared" ca="1" si="38"/>
        <v>0</v>
      </c>
      <c r="G265" s="75"/>
      <c r="H265" s="75">
        <f t="shared" ca="1" si="39"/>
        <v>0</v>
      </c>
      <c r="I265" s="75">
        <f t="shared" ca="1" si="40"/>
        <v>0</v>
      </c>
      <c r="J265" s="75">
        <f t="shared" ca="1" si="41"/>
        <v>0</v>
      </c>
      <c r="K265" s="88"/>
      <c r="L265" s="113">
        <f t="shared" si="42"/>
        <v>0</v>
      </c>
      <c r="M265" s="114">
        <f t="shared" si="43"/>
        <v>0</v>
      </c>
    </row>
    <row r="266" spans="1:13">
      <c r="A266">
        <v>213</v>
      </c>
      <c r="B266" s="78">
        <f t="shared" ca="1" si="35"/>
        <v>52151.75</v>
      </c>
      <c r="C266" s="74">
        <f>IF($F$8*12&gt;=A266,Amort!D229,0)</f>
        <v>0</v>
      </c>
      <c r="D266" s="75">
        <f t="shared" ca="1" si="36"/>
        <v>0</v>
      </c>
      <c r="E266" s="75">
        <f t="shared" ca="1" si="37"/>
        <v>0</v>
      </c>
      <c r="F266" s="75">
        <f t="shared" ca="1" si="38"/>
        <v>0</v>
      </c>
      <c r="G266" s="75"/>
      <c r="H266" s="75">
        <f t="shared" ca="1" si="39"/>
        <v>0</v>
      </c>
      <c r="I266" s="75">
        <f t="shared" ca="1" si="40"/>
        <v>0</v>
      </c>
      <c r="J266" s="75">
        <f t="shared" ca="1" si="41"/>
        <v>0</v>
      </c>
      <c r="K266" s="88"/>
      <c r="L266" s="113">
        <f t="shared" si="42"/>
        <v>0</v>
      </c>
      <c r="M266" s="114">
        <f t="shared" si="43"/>
        <v>0</v>
      </c>
    </row>
    <row r="267" spans="1:13">
      <c r="A267">
        <v>214</v>
      </c>
      <c r="B267" s="78">
        <f t="shared" ca="1" si="35"/>
        <v>52182.1875</v>
      </c>
      <c r="C267" s="74">
        <f>IF($F$8*12&gt;=A267,Amort!D230,0)</f>
        <v>0</v>
      </c>
      <c r="D267" s="75">
        <f t="shared" ca="1" si="36"/>
        <v>0</v>
      </c>
      <c r="E267" s="75">
        <f t="shared" ca="1" si="37"/>
        <v>0</v>
      </c>
      <c r="F267" s="75">
        <f t="shared" ca="1" si="38"/>
        <v>0</v>
      </c>
      <c r="G267" s="75"/>
      <c r="H267" s="75">
        <f t="shared" ca="1" si="39"/>
        <v>0</v>
      </c>
      <c r="I267" s="75">
        <f t="shared" ca="1" si="40"/>
        <v>0</v>
      </c>
      <c r="J267" s="75">
        <f t="shared" ca="1" si="41"/>
        <v>0</v>
      </c>
      <c r="K267" s="88"/>
      <c r="L267" s="113">
        <f t="shared" si="42"/>
        <v>0</v>
      </c>
      <c r="M267" s="114">
        <f t="shared" si="43"/>
        <v>0</v>
      </c>
    </row>
    <row r="268" spans="1:13">
      <c r="A268">
        <v>215</v>
      </c>
      <c r="B268" s="78">
        <f t="shared" ca="1" si="35"/>
        <v>52212.625</v>
      </c>
      <c r="C268" s="74">
        <f>IF($F$8*12&gt;=A268,Amort!D231,0)</f>
        <v>0</v>
      </c>
      <c r="D268" s="75">
        <f t="shared" ca="1" si="36"/>
        <v>0</v>
      </c>
      <c r="E268" s="75">
        <f t="shared" ca="1" si="37"/>
        <v>0</v>
      </c>
      <c r="F268" s="75">
        <f t="shared" ca="1" si="38"/>
        <v>0</v>
      </c>
      <c r="G268" s="75"/>
      <c r="H268" s="75">
        <f t="shared" ca="1" si="39"/>
        <v>0</v>
      </c>
      <c r="I268" s="75">
        <f t="shared" ca="1" si="40"/>
        <v>0</v>
      </c>
      <c r="J268" s="75">
        <f t="shared" ca="1" si="41"/>
        <v>0</v>
      </c>
      <c r="K268" s="88"/>
      <c r="L268" s="113">
        <f t="shared" si="42"/>
        <v>0</v>
      </c>
      <c r="M268" s="114">
        <f t="shared" si="43"/>
        <v>0</v>
      </c>
    </row>
    <row r="269" spans="1:13">
      <c r="A269">
        <v>216</v>
      </c>
      <c r="B269" s="78">
        <f t="shared" ca="1" si="35"/>
        <v>52243.0625</v>
      </c>
      <c r="C269" s="74">
        <f>IF($F$8*12&gt;=A269,Amort!D232,0)</f>
        <v>0</v>
      </c>
      <c r="D269" s="75">
        <f t="shared" ca="1" si="36"/>
        <v>0</v>
      </c>
      <c r="E269" s="75">
        <f t="shared" ca="1" si="37"/>
        <v>0</v>
      </c>
      <c r="F269" s="75">
        <f t="shared" ca="1" si="38"/>
        <v>0</v>
      </c>
      <c r="G269" s="75"/>
      <c r="H269" s="75">
        <f t="shared" ca="1" si="39"/>
        <v>0</v>
      </c>
      <c r="I269" s="75">
        <f t="shared" ca="1" si="40"/>
        <v>0</v>
      </c>
      <c r="J269" s="75">
        <f t="shared" ca="1" si="41"/>
        <v>0</v>
      </c>
      <c r="K269" s="88"/>
      <c r="L269" s="113">
        <f t="shared" si="42"/>
        <v>0</v>
      </c>
      <c r="M269" s="114">
        <f t="shared" si="43"/>
        <v>0</v>
      </c>
    </row>
    <row r="270" spans="1:13">
      <c r="A270">
        <v>217</v>
      </c>
      <c r="B270" s="78">
        <f t="shared" ca="1" si="35"/>
        <v>52273.5</v>
      </c>
      <c r="C270" s="74">
        <f>IF($F$8*12&gt;=A270,Amort!D233,0)</f>
        <v>0</v>
      </c>
      <c r="D270" s="75">
        <f t="shared" ca="1" si="36"/>
        <v>0</v>
      </c>
      <c r="E270" s="75">
        <f t="shared" ca="1" si="37"/>
        <v>0</v>
      </c>
      <c r="F270" s="75">
        <f t="shared" ca="1" si="38"/>
        <v>0</v>
      </c>
      <c r="G270" s="75"/>
      <c r="H270" s="75">
        <f t="shared" ca="1" si="39"/>
        <v>0</v>
      </c>
      <c r="I270" s="75">
        <f t="shared" ca="1" si="40"/>
        <v>0</v>
      </c>
      <c r="J270" s="75">
        <f t="shared" ca="1" si="41"/>
        <v>0</v>
      </c>
      <c r="K270" s="88"/>
      <c r="L270" s="113">
        <f t="shared" si="42"/>
        <v>0</v>
      </c>
      <c r="M270" s="114">
        <f t="shared" si="43"/>
        <v>0</v>
      </c>
    </row>
    <row r="271" spans="1:13">
      <c r="A271">
        <v>218</v>
      </c>
      <c r="B271" s="78">
        <f t="shared" ca="1" si="35"/>
        <v>52303.9375</v>
      </c>
      <c r="C271" s="74">
        <f>IF($F$8*12&gt;=A271,Amort!D234,0)</f>
        <v>0</v>
      </c>
      <c r="D271" s="75">
        <f t="shared" ca="1" si="36"/>
        <v>0</v>
      </c>
      <c r="E271" s="75">
        <f t="shared" ca="1" si="37"/>
        <v>0</v>
      </c>
      <c r="F271" s="75">
        <f t="shared" ca="1" si="38"/>
        <v>0</v>
      </c>
      <c r="G271" s="75"/>
      <c r="H271" s="75">
        <f t="shared" ca="1" si="39"/>
        <v>0</v>
      </c>
      <c r="I271" s="75">
        <f t="shared" ca="1" si="40"/>
        <v>0</v>
      </c>
      <c r="J271" s="75">
        <f t="shared" ca="1" si="41"/>
        <v>0</v>
      </c>
      <c r="K271" s="88"/>
      <c r="L271" s="113">
        <f t="shared" si="42"/>
        <v>0</v>
      </c>
      <c r="M271" s="114">
        <f t="shared" si="43"/>
        <v>0</v>
      </c>
    </row>
    <row r="272" spans="1:13">
      <c r="A272">
        <v>219</v>
      </c>
      <c r="B272" s="78">
        <f t="shared" ca="1" si="35"/>
        <v>52334.375</v>
      </c>
      <c r="C272" s="74">
        <f>IF($F$8*12&gt;=A272,Amort!D235,0)</f>
        <v>0</v>
      </c>
      <c r="D272" s="75">
        <f t="shared" ca="1" si="36"/>
        <v>0</v>
      </c>
      <c r="E272" s="75">
        <f t="shared" ca="1" si="37"/>
        <v>0</v>
      </c>
      <c r="F272" s="75">
        <f t="shared" ca="1" si="38"/>
        <v>0</v>
      </c>
      <c r="G272" s="75"/>
      <c r="H272" s="75">
        <f t="shared" ca="1" si="39"/>
        <v>0</v>
      </c>
      <c r="I272" s="75">
        <f t="shared" ca="1" si="40"/>
        <v>0</v>
      </c>
      <c r="J272" s="75">
        <f t="shared" ca="1" si="41"/>
        <v>0</v>
      </c>
      <c r="K272" s="88"/>
      <c r="L272" s="113">
        <f t="shared" si="42"/>
        <v>0</v>
      </c>
      <c r="M272" s="114">
        <f t="shared" si="43"/>
        <v>0</v>
      </c>
    </row>
    <row r="273" spans="1:13">
      <c r="A273">
        <v>220</v>
      </c>
      <c r="B273" s="78">
        <f t="shared" ca="1" si="35"/>
        <v>52364.8125</v>
      </c>
      <c r="C273" s="74">
        <f>IF($F$8*12&gt;=A273,Amort!D236,0)</f>
        <v>0</v>
      </c>
      <c r="D273" s="75">
        <f t="shared" ca="1" si="36"/>
        <v>0</v>
      </c>
      <c r="E273" s="75">
        <f t="shared" ca="1" si="37"/>
        <v>0</v>
      </c>
      <c r="F273" s="75">
        <f t="shared" ca="1" si="38"/>
        <v>0</v>
      </c>
      <c r="G273" s="75"/>
      <c r="H273" s="75">
        <f t="shared" ca="1" si="39"/>
        <v>0</v>
      </c>
      <c r="I273" s="75">
        <f t="shared" ca="1" si="40"/>
        <v>0</v>
      </c>
      <c r="J273" s="75">
        <f t="shared" ca="1" si="41"/>
        <v>0</v>
      </c>
      <c r="K273" s="88"/>
      <c r="L273" s="113">
        <f t="shared" si="42"/>
        <v>0</v>
      </c>
      <c r="M273" s="114">
        <f t="shared" si="43"/>
        <v>0</v>
      </c>
    </row>
    <row r="274" spans="1:13">
      <c r="A274">
        <v>221</v>
      </c>
      <c r="B274" s="78">
        <f t="shared" ca="1" si="35"/>
        <v>52395.25</v>
      </c>
      <c r="C274" s="74">
        <f>IF($F$8*12&gt;=A274,Amort!D237,0)</f>
        <v>0</v>
      </c>
      <c r="D274" s="75">
        <f t="shared" ca="1" si="36"/>
        <v>0</v>
      </c>
      <c r="E274" s="75">
        <f t="shared" ca="1" si="37"/>
        <v>0</v>
      </c>
      <c r="F274" s="75">
        <f t="shared" ca="1" si="38"/>
        <v>0</v>
      </c>
      <c r="G274" s="75"/>
      <c r="H274" s="75">
        <f t="shared" ca="1" si="39"/>
        <v>0</v>
      </c>
      <c r="I274" s="75">
        <f t="shared" ca="1" si="40"/>
        <v>0</v>
      </c>
      <c r="J274" s="75">
        <f t="shared" ca="1" si="41"/>
        <v>0</v>
      </c>
      <c r="K274" s="88"/>
      <c r="L274" s="113">
        <f t="shared" si="42"/>
        <v>0</v>
      </c>
      <c r="M274" s="114">
        <f t="shared" si="43"/>
        <v>0</v>
      </c>
    </row>
    <row r="275" spans="1:13">
      <c r="A275">
        <v>222</v>
      </c>
      <c r="B275" s="78">
        <f t="shared" ca="1" si="35"/>
        <v>52425.6875</v>
      </c>
      <c r="C275" s="74">
        <f>IF($F$8*12&gt;=A275,Amort!D238,0)</f>
        <v>0</v>
      </c>
      <c r="D275" s="75">
        <f t="shared" ca="1" si="36"/>
        <v>0</v>
      </c>
      <c r="E275" s="75">
        <f t="shared" ca="1" si="37"/>
        <v>0</v>
      </c>
      <c r="F275" s="75">
        <f t="shared" ca="1" si="38"/>
        <v>0</v>
      </c>
      <c r="G275" s="75"/>
      <c r="H275" s="75">
        <f t="shared" ca="1" si="39"/>
        <v>0</v>
      </c>
      <c r="I275" s="75">
        <f t="shared" ca="1" si="40"/>
        <v>0</v>
      </c>
      <c r="J275" s="75">
        <f t="shared" ca="1" si="41"/>
        <v>0</v>
      </c>
      <c r="K275" s="88"/>
      <c r="L275" s="113">
        <f t="shared" si="42"/>
        <v>0</v>
      </c>
      <c r="M275" s="114">
        <f t="shared" si="43"/>
        <v>0</v>
      </c>
    </row>
    <row r="276" spans="1:13">
      <c r="A276">
        <v>223</v>
      </c>
      <c r="B276" s="78">
        <f t="shared" ca="1" si="35"/>
        <v>52456.125</v>
      </c>
      <c r="C276" s="74">
        <f>IF($F$8*12&gt;=A276,Amort!D239,0)</f>
        <v>0</v>
      </c>
      <c r="D276" s="75">
        <f t="shared" ca="1" si="36"/>
        <v>0</v>
      </c>
      <c r="E276" s="75">
        <f t="shared" ca="1" si="37"/>
        <v>0</v>
      </c>
      <c r="F276" s="75">
        <f t="shared" ca="1" si="38"/>
        <v>0</v>
      </c>
      <c r="G276" s="75"/>
      <c r="H276" s="75">
        <f t="shared" ca="1" si="39"/>
        <v>0</v>
      </c>
      <c r="I276" s="75">
        <f t="shared" ca="1" si="40"/>
        <v>0</v>
      </c>
      <c r="J276" s="75">
        <f t="shared" ca="1" si="41"/>
        <v>0</v>
      </c>
      <c r="K276" s="88"/>
      <c r="L276" s="113">
        <f t="shared" si="42"/>
        <v>0</v>
      </c>
      <c r="M276" s="114">
        <f t="shared" si="43"/>
        <v>0</v>
      </c>
    </row>
    <row r="277" spans="1:13">
      <c r="A277">
        <v>224</v>
      </c>
      <c r="B277" s="78">
        <f t="shared" ca="1" si="35"/>
        <v>52486.5625</v>
      </c>
      <c r="C277" s="74">
        <f>IF($F$8*12&gt;=A277,Amort!D240,0)</f>
        <v>0</v>
      </c>
      <c r="D277" s="75">
        <f t="shared" ca="1" si="36"/>
        <v>0</v>
      </c>
      <c r="E277" s="75">
        <f t="shared" ca="1" si="37"/>
        <v>0</v>
      </c>
      <c r="F277" s="75">
        <f t="shared" ca="1" si="38"/>
        <v>0</v>
      </c>
      <c r="G277" s="75"/>
      <c r="H277" s="75">
        <f t="shared" ca="1" si="39"/>
        <v>0</v>
      </c>
      <c r="I277" s="75">
        <f t="shared" ca="1" si="40"/>
        <v>0</v>
      </c>
      <c r="J277" s="75">
        <f t="shared" ca="1" si="41"/>
        <v>0</v>
      </c>
      <c r="K277" s="88"/>
      <c r="L277" s="113">
        <f t="shared" si="42"/>
        <v>0</v>
      </c>
      <c r="M277" s="114">
        <f t="shared" si="43"/>
        <v>0</v>
      </c>
    </row>
    <row r="278" spans="1:13">
      <c r="A278">
        <v>225</v>
      </c>
      <c r="B278" s="78">
        <f t="shared" ca="1" si="35"/>
        <v>52517</v>
      </c>
      <c r="C278" s="74">
        <f>IF($F$8*12&gt;=A278,Amort!D241,0)</f>
        <v>0</v>
      </c>
      <c r="D278" s="75">
        <f t="shared" ca="1" si="36"/>
        <v>0</v>
      </c>
      <c r="E278" s="75">
        <f t="shared" ca="1" si="37"/>
        <v>0</v>
      </c>
      <c r="F278" s="75">
        <f t="shared" ca="1" si="38"/>
        <v>0</v>
      </c>
      <c r="G278" s="75"/>
      <c r="H278" s="75">
        <f t="shared" ca="1" si="39"/>
        <v>0</v>
      </c>
      <c r="I278" s="75">
        <f t="shared" ca="1" si="40"/>
        <v>0</v>
      </c>
      <c r="J278" s="75">
        <f t="shared" ca="1" si="41"/>
        <v>0</v>
      </c>
      <c r="K278" s="88"/>
      <c r="L278" s="113">
        <f t="shared" si="42"/>
        <v>0</v>
      </c>
      <c r="M278" s="114">
        <f t="shared" si="43"/>
        <v>0</v>
      </c>
    </row>
    <row r="279" spans="1:13">
      <c r="A279">
        <v>226</v>
      </c>
      <c r="B279" s="78">
        <f t="shared" ca="1" si="35"/>
        <v>52547.4375</v>
      </c>
      <c r="C279" s="74">
        <f>IF($F$8*12&gt;=A279,Amort!D242,0)</f>
        <v>0</v>
      </c>
      <c r="D279" s="75">
        <f t="shared" ca="1" si="36"/>
        <v>0</v>
      </c>
      <c r="E279" s="75">
        <f t="shared" ca="1" si="37"/>
        <v>0</v>
      </c>
      <c r="F279" s="75">
        <f t="shared" ca="1" si="38"/>
        <v>0</v>
      </c>
      <c r="G279" s="75"/>
      <c r="H279" s="75">
        <f t="shared" ca="1" si="39"/>
        <v>0</v>
      </c>
      <c r="I279" s="75">
        <f t="shared" ca="1" si="40"/>
        <v>0</v>
      </c>
      <c r="J279" s="75">
        <f t="shared" ca="1" si="41"/>
        <v>0</v>
      </c>
      <c r="K279" s="88"/>
      <c r="L279" s="113">
        <f t="shared" si="42"/>
        <v>0</v>
      </c>
      <c r="M279" s="114">
        <f t="shared" si="43"/>
        <v>0</v>
      </c>
    </row>
    <row r="280" spans="1:13">
      <c r="A280">
        <v>227</v>
      </c>
      <c r="B280" s="78">
        <f t="shared" ca="1" si="35"/>
        <v>52577.875</v>
      </c>
      <c r="C280" s="74">
        <f>IF($F$8*12&gt;=A280,Amort!D243,0)</f>
        <v>0</v>
      </c>
      <c r="D280" s="75">
        <f t="shared" ca="1" si="36"/>
        <v>0</v>
      </c>
      <c r="E280" s="75">
        <f t="shared" ca="1" si="37"/>
        <v>0</v>
      </c>
      <c r="F280" s="75">
        <f t="shared" ca="1" si="38"/>
        <v>0</v>
      </c>
      <c r="G280" s="75"/>
      <c r="H280" s="75">
        <f t="shared" ca="1" si="39"/>
        <v>0</v>
      </c>
      <c r="I280" s="75">
        <f t="shared" ca="1" si="40"/>
        <v>0</v>
      </c>
      <c r="J280" s="75">
        <f t="shared" ca="1" si="41"/>
        <v>0</v>
      </c>
      <c r="K280" s="88"/>
      <c r="L280" s="113">
        <f t="shared" si="42"/>
        <v>0</v>
      </c>
      <c r="M280" s="114">
        <f t="shared" si="43"/>
        <v>0</v>
      </c>
    </row>
    <row r="281" spans="1:13">
      <c r="A281">
        <v>228</v>
      </c>
      <c r="B281" s="78">
        <f t="shared" ca="1" si="35"/>
        <v>52608.3125</v>
      </c>
      <c r="C281" s="74">
        <f>IF($F$8*12&gt;=A281,Amort!D244,0)</f>
        <v>0</v>
      </c>
      <c r="D281" s="75">
        <f t="shared" ca="1" si="36"/>
        <v>0</v>
      </c>
      <c r="E281" s="75">
        <f t="shared" ca="1" si="37"/>
        <v>0</v>
      </c>
      <c r="F281" s="75">
        <f t="shared" ca="1" si="38"/>
        <v>0</v>
      </c>
      <c r="G281" s="75"/>
      <c r="H281" s="75">
        <f t="shared" ca="1" si="39"/>
        <v>0</v>
      </c>
      <c r="I281" s="75">
        <f t="shared" ca="1" si="40"/>
        <v>0</v>
      </c>
      <c r="J281" s="75">
        <f t="shared" ca="1" si="41"/>
        <v>0</v>
      </c>
      <c r="K281" s="88"/>
      <c r="L281" s="113">
        <f t="shared" si="42"/>
        <v>0</v>
      </c>
      <c r="M281" s="114">
        <f t="shared" si="43"/>
        <v>0</v>
      </c>
    </row>
    <row r="282" spans="1:13">
      <c r="A282">
        <v>229</v>
      </c>
      <c r="B282" s="78">
        <f t="shared" ca="1" si="35"/>
        <v>52638.75</v>
      </c>
      <c r="C282" s="74">
        <f>IF($F$8*12&gt;=A282,Amort!D245,0)</f>
        <v>0</v>
      </c>
      <c r="D282" s="75">
        <f t="shared" ca="1" si="36"/>
        <v>0</v>
      </c>
      <c r="E282" s="75">
        <f t="shared" ca="1" si="37"/>
        <v>0</v>
      </c>
      <c r="F282" s="75">
        <f t="shared" ca="1" si="38"/>
        <v>0</v>
      </c>
      <c r="G282" s="75"/>
      <c r="H282" s="75">
        <f t="shared" ca="1" si="39"/>
        <v>0</v>
      </c>
      <c r="I282" s="75">
        <f t="shared" ca="1" si="40"/>
        <v>0</v>
      </c>
      <c r="J282" s="75">
        <f t="shared" ca="1" si="41"/>
        <v>0</v>
      </c>
      <c r="K282" s="88"/>
      <c r="L282" s="113">
        <f t="shared" si="42"/>
        <v>0</v>
      </c>
      <c r="M282" s="114">
        <f t="shared" si="43"/>
        <v>0</v>
      </c>
    </row>
    <row r="283" spans="1:13">
      <c r="A283">
        <v>230</v>
      </c>
      <c r="B283" s="78">
        <f t="shared" ca="1" si="35"/>
        <v>52669.1875</v>
      </c>
      <c r="C283" s="74">
        <f>IF($F$8*12&gt;=A283,Amort!D246,0)</f>
        <v>0</v>
      </c>
      <c r="D283" s="75">
        <f t="shared" ca="1" si="36"/>
        <v>0</v>
      </c>
      <c r="E283" s="75">
        <f t="shared" ca="1" si="37"/>
        <v>0</v>
      </c>
      <c r="F283" s="75">
        <f t="shared" ca="1" si="38"/>
        <v>0</v>
      </c>
      <c r="G283" s="75"/>
      <c r="H283" s="75">
        <f t="shared" ca="1" si="39"/>
        <v>0</v>
      </c>
      <c r="I283" s="75">
        <f t="shared" ca="1" si="40"/>
        <v>0</v>
      </c>
      <c r="J283" s="75">
        <f t="shared" ca="1" si="41"/>
        <v>0</v>
      </c>
      <c r="K283" s="88"/>
      <c r="L283" s="113">
        <f t="shared" si="42"/>
        <v>0</v>
      </c>
      <c r="M283" s="114">
        <f t="shared" si="43"/>
        <v>0</v>
      </c>
    </row>
    <row r="284" spans="1:13">
      <c r="A284">
        <v>231</v>
      </c>
      <c r="B284" s="78">
        <f t="shared" ca="1" si="35"/>
        <v>52699.625</v>
      </c>
      <c r="C284" s="74">
        <f>IF($F$8*12&gt;=A284,Amort!D247,0)</f>
        <v>0</v>
      </c>
      <c r="D284" s="75">
        <f t="shared" ca="1" si="36"/>
        <v>0</v>
      </c>
      <c r="E284" s="75">
        <f t="shared" ca="1" si="37"/>
        <v>0</v>
      </c>
      <c r="F284" s="75">
        <f t="shared" ca="1" si="38"/>
        <v>0</v>
      </c>
      <c r="G284" s="75"/>
      <c r="H284" s="75">
        <f t="shared" ca="1" si="39"/>
        <v>0</v>
      </c>
      <c r="I284" s="75">
        <f t="shared" ca="1" si="40"/>
        <v>0</v>
      </c>
      <c r="J284" s="75">
        <f t="shared" ca="1" si="41"/>
        <v>0</v>
      </c>
      <c r="K284" s="88"/>
      <c r="L284" s="113">
        <f t="shared" si="42"/>
        <v>0</v>
      </c>
      <c r="M284" s="114">
        <f t="shared" si="43"/>
        <v>0</v>
      </c>
    </row>
    <row r="285" spans="1:13">
      <c r="A285">
        <v>232</v>
      </c>
      <c r="B285" s="78">
        <f t="shared" ca="1" si="35"/>
        <v>52730.0625</v>
      </c>
      <c r="C285" s="74">
        <f>IF($F$8*12&gt;=A285,Amort!D248,0)</f>
        <v>0</v>
      </c>
      <c r="D285" s="75">
        <f t="shared" ca="1" si="36"/>
        <v>0</v>
      </c>
      <c r="E285" s="75">
        <f t="shared" ca="1" si="37"/>
        <v>0</v>
      </c>
      <c r="F285" s="75">
        <f t="shared" ca="1" si="38"/>
        <v>0</v>
      </c>
      <c r="G285" s="75"/>
      <c r="H285" s="75">
        <f t="shared" ca="1" si="39"/>
        <v>0</v>
      </c>
      <c r="I285" s="75">
        <f t="shared" ca="1" si="40"/>
        <v>0</v>
      </c>
      <c r="J285" s="75">
        <f t="shared" ca="1" si="41"/>
        <v>0</v>
      </c>
      <c r="K285" s="88"/>
      <c r="L285" s="113">
        <f t="shared" si="42"/>
        <v>0</v>
      </c>
      <c r="M285" s="114">
        <f t="shared" si="43"/>
        <v>0</v>
      </c>
    </row>
    <row r="286" spans="1:13">
      <c r="A286">
        <v>233</v>
      </c>
      <c r="B286" s="78">
        <f t="shared" ca="1" si="35"/>
        <v>52760.5</v>
      </c>
      <c r="C286" s="74">
        <f>IF($F$8*12&gt;=A286,Amort!D249,0)</f>
        <v>0</v>
      </c>
      <c r="D286" s="75">
        <f t="shared" ca="1" si="36"/>
        <v>0</v>
      </c>
      <c r="E286" s="75">
        <f t="shared" ca="1" si="37"/>
        <v>0</v>
      </c>
      <c r="F286" s="75">
        <f t="shared" ca="1" si="38"/>
        <v>0</v>
      </c>
      <c r="G286" s="75"/>
      <c r="H286" s="75">
        <f t="shared" ca="1" si="39"/>
        <v>0</v>
      </c>
      <c r="I286" s="75">
        <f t="shared" ca="1" si="40"/>
        <v>0</v>
      </c>
      <c r="J286" s="75">
        <f t="shared" ca="1" si="41"/>
        <v>0</v>
      </c>
      <c r="K286" s="88"/>
      <c r="L286" s="113">
        <f t="shared" si="42"/>
        <v>0</v>
      </c>
      <c r="M286" s="114">
        <f t="shared" si="43"/>
        <v>0</v>
      </c>
    </row>
    <row r="287" spans="1:13">
      <c r="A287">
        <v>234</v>
      </c>
      <c r="B287" s="78">
        <f t="shared" ca="1" si="35"/>
        <v>52790.9375</v>
      </c>
      <c r="C287" s="74">
        <f>IF($F$8*12&gt;=A287,Amort!D250,0)</f>
        <v>0</v>
      </c>
      <c r="D287" s="75">
        <f t="shared" ca="1" si="36"/>
        <v>0</v>
      </c>
      <c r="E287" s="75">
        <f t="shared" ca="1" si="37"/>
        <v>0</v>
      </c>
      <c r="F287" s="75">
        <f t="shared" ca="1" si="38"/>
        <v>0</v>
      </c>
      <c r="G287" s="75"/>
      <c r="H287" s="75">
        <f t="shared" ca="1" si="39"/>
        <v>0</v>
      </c>
      <c r="I287" s="75">
        <f t="shared" ca="1" si="40"/>
        <v>0</v>
      </c>
      <c r="J287" s="75">
        <f t="shared" ca="1" si="41"/>
        <v>0</v>
      </c>
      <c r="K287" s="88"/>
      <c r="L287" s="113">
        <f t="shared" si="42"/>
        <v>0</v>
      </c>
      <c r="M287" s="114">
        <f t="shared" si="43"/>
        <v>0</v>
      </c>
    </row>
    <row r="288" spans="1:13">
      <c r="A288">
        <v>235</v>
      </c>
      <c r="B288" s="78">
        <f t="shared" ca="1" si="35"/>
        <v>52821.375</v>
      </c>
      <c r="C288" s="74">
        <f>IF($F$8*12&gt;=A288,Amort!D251,0)</f>
        <v>0</v>
      </c>
      <c r="D288" s="75">
        <f t="shared" ca="1" si="36"/>
        <v>0</v>
      </c>
      <c r="E288" s="75">
        <f t="shared" ca="1" si="37"/>
        <v>0</v>
      </c>
      <c r="F288" s="75">
        <f t="shared" ca="1" si="38"/>
        <v>0</v>
      </c>
      <c r="G288" s="75"/>
      <c r="H288" s="75">
        <f t="shared" ca="1" si="39"/>
        <v>0</v>
      </c>
      <c r="I288" s="75">
        <f t="shared" ca="1" si="40"/>
        <v>0</v>
      </c>
      <c r="J288" s="75">
        <f t="shared" ca="1" si="41"/>
        <v>0</v>
      </c>
      <c r="K288" s="88"/>
      <c r="L288" s="113">
        <f t="shared" si="42"/>
        <v>0</v>
      </c>
      <c r="M288" s="114">
        <f t="shared" si="43"/>
        <v>0</v>
      </c>
    </row>
    <row r="289" spans="1:13">
      <c r="A289">
        <v>236</v>
      </c>
      <c r="B289" s="78">
        <f t="shared" ca="1" si="35"/>
        <v>52851.8125</v>
      </c>
      <c r="C289" s="74">
        <f>IF($F$8*12&gt;=A289,Amort!D252,0)</f>
        <v>0</v>
      </c>
      <c r="D289" s="75">
        <f t="shared" ca="1" si="36"/>
        <v>0</v>
      </c>
      <c r="E289" s="75">
        <f t="shared" ca="1" si="37"/>
        <v>0</v>
      </c>
      <c r="F289" s="75">
        <f t="shared" ca="1" si="38"/>
        <v>0</v>
      </c>
      <c r="G289" s="75"/>
      <c r="H289" s="75">
        <f t="shared" ca="1" si="39"/>
        <v>0</v>
      </c>
      <c r="I289" s="75">
        <f t="shared" ca="1" si="40"/>
        <v>0</v>
      </c>
      <c r="J289" s="75">
        <f t="shared" ca="1" si="41"/>
        <v>0</v>
      </c>
      <c r="K289" s="88"/>
      <c r="L289" s="113">
        <f t="shared" si="42"/>
        <v>0</v>
      </c>
      <c r="M289" s="114">
        <f t="shared" si="43"/>
        <v>0</v>
      </c>
    </row>
    <row r="290" spans="1:13">
      <c r="A290">
        <v>237</v>
      </c>
      <c r="B290" s="78">
        <f t="shared" ca="1" si="35"/>
        <v>52882.25</v>
      </c>
      <c r="C290" s="74">
        <f>IF($F$8*12&gt;=A290,Amort!D253,0)</f>
        <v>0</v>
      </c>
      <c r="D290" s="75">
        <f t="shared" ca="1" si="36"/>
        <v>0</v>
      </c>
      <c r="E290" s="75">
        <f t="shared" ca="1" si="37"/>
        <v>0</v>
      </c>
      <c r="F290" s="75">
        <f t="shared" ca="1" si="38"/>
        <v>0</v>
      </c>
      <c r="G290" s="75"/>
      <c r="H290" s="75">
        <f t="shared" ca="1" si="39"/>
        <v>0</v>
      </c>
      <c r="I290" s="75">
        <f t="shared" ca="1" si="40"/>
        <v>0</v>
      </c>
      <c r="J290" s="75">
        <f t="shared" ca="1" si="41"/>
        <v>0</v>
      </c>
      <c r="K290" s="88"/>
      <c r="L290" s="113">
        <f t="shared" si="42"/>
        <v>0</v>
      </c>
      <c r="M290" s="114">
        <f t="shared" si="43"/>
        <v>0</v>
      </c>
    </row>
    <row r="291" spans="1:13">
      <c r="A291">
        <v>238</v>
      </c>
      <c r="B291" s="78">
        <f t="shared" ca="1" si="35"/>
        <v>52912.6875</v>
      </c>
      <c r="C291" s="74">
        <f>IF($F$8*12&gt;=A291,Amort!D254,0)</f>
        <v>0</v>
      </c>
      <c r="D291" s="75">
        <f t="shared" ca="1" si="36"/>
        <v>0</v>
      </c>
      <c r="E291" s="75">
        <f t="shared" ca="1" si="37"/>
        <v>0</v>
      </c>
      <c r="F291" s="75">
        <f t="shared" ca="1" si="38"/>
        <v>0</v>
      </c>
      <c r="G291" s="75"/>
      <c r="H291" s="75">
        <f t="shared" ca="1" si="39"/>
        <v>0</v>
      </c>
      <c r="I291" s="75">
        <f t="shared" ca="1" si="40"/>
        <v>0</v>
      </c>
      <c r="J291" s="75">
        <f t="shared" ca="1" si="41"/>
        <v>0</v>
      </c>
      <c r="K291" s="88"/>
      <c r="L291" s="113">
        <f t="shared" si="42"/>
        <v>0</v>
      </c>
      <c r="M291" s="114">
        <f t="shared" si="43"/>
        <v>0</v>
      </c>
    </row>
    <row r="292" spans="1:13">
      <c r="A292">
        <v>239</v>
      </c>
      <c r="B292" s="78">
        <f t="shared" ca="1" si="35"/>
        <v>52943.125</v>
      </c>
      <c r="C292" s="74">
        <f>IF($F$8*12&gt;=A292,Amort!D255,0)</f>
        <v>0</v>
      </c>
      <c r="D292" s="75">
        <f t="shared" ca="1" si="36"/>
        <v>0</v>
      </c>
      <c r="E292" s="75">
        <f t="shared" ca="1" si="37"/>
        <v>0</v>
      </c>
      <c r="F292" s="75">
        <f t="shared" ca="1" si="38"/>
        <v>0</v>
      </c>
      <c r="G292" s="75"/>
      <c r="H292" s="75">
        <f t="shared" ca="1" si="39"/>
        <v>0</v>
      </c>
      <c r="I292" s="75">
        <f t="shared" ca="1" si="40"/>
        <v>0</v>
      </c>
      <c r="J292" s="75">
        <f t="shared" ca="1" si="41"/>
        <v>0</v>
      </c>
      <c r="K292" s="88"/>
      <c r="L292" s="113">
        <f t="shared" si="42"/>
        <v>0</v>
      </c>
      <c r="M292" s="114">
        <f t="shared" si="43"/>
        <v>0</v>
      </c>
    </row>
    <row r="293" spans="1:13">
      <c r="A293">
        <v>240</v>
      </c>
      <c r="B293" s="78">
        <f t="shared" ca="1" si="35"/>
        <v>52973.5625</v>
      </c>
      <c r="C293" s="74">
        <f>IF($F$8*12&gt;=A293,Amort!D256,0)</f>
        <v>0</v>
      </c>
      <c r="D293" s="75">
        <f t="shared" ca="1" si="36"/>
        <v>0</v>
      </c>
      <c r="E293" s="75">
        <f t="shared" ca="1" si="37"/>
        <v>0</v>
      </c>
      <c r="F293" s="75">
        <f t="shared" ca="1" si="38"/>
        <v>0</v>
      </c>
      <c r="G293" s="75"/>
      <c r="H293" s="75">
        <f t="shared" ca="1" si="39"/>
        <v>0</v>
      </c>
      <c r="I293" s="75">
        <f t="shared" ca="1" si="40"/>
        <v>0</v>
      </c>
      <c r="J293" s="75">
        <f t="shared" ca="1" si="41"/>
        <v>0</v>
      </c>
      <c r="K293" s="88"/>
      <c r="L293" s="113">
        <f t="shared" si="42"/>
        <v>0</v>
      </c>
      <c r="M293" s="114">
        <f t="shared" si="43"/>
        <v>0</v>
      </c>
    </row>
    <row r="294" spans="1:13">
      <c r="A294">
        <v>241</v>
      </c>
      <c r="B294" s="78">
        <f t="shared" ref="B294:B318" ca="1" si="44">B293+30.4375</f>
        <v>53004</v>
      </c>
      <c r="C294" s="74">
        <f>IF($F$8*12&gt;=A294,Amort!D257,0)</f>
        <v>0</v>
      </c>
      <c r="D294" s="75">
        <f t="shared" ca="1" si="36"/>
        <v>0</v>
      </c>
      <c r="E294" s="75">
        <f t="shared" ca="1" si="37"/>
        <v>0</v>
      </c>
      <c r="F294" s="75">
        <f t="shared" ca="1" si="38"/>
        <v>0</v>
      </c>
      <c r="G294" s="75"/>
      <c r="H294" s="75">
        <f t="shared" ca="1" si="39"/>
        <v>0</v>
      </c>
      <c r="I294" s="75">
        <f t="shared" ca="1" si="40"/>
        <v>0</v>
      </c>
      <c r="J294" s="75">
        <f t="shared" ca="1" si="41"/>
        <v>0</v>
      </c>
      <c r="K294" s="88"/>
      <c r="L294" s="113">
        <f t="shared" si="42"/>
        <v>0</v>
      </c>
      <c r="M294" s="114">
        <f t="shared" si="43"/>
        <v>0</v>
      </c>
    </row>
    <row r="295" spans="1:13">
      <c r="A295">
        <v>242</v>
      </c>
      <c r="B295" s="78">
        <f t="shared" ca="1" si="44"/>
        <v>53034.4375</v>
      </c>
      <c r="C295" s="74">
        <f>IF($F$8*12&gt;=A295,Amort!D258,0)</f>
        <v>0</v>
      </c>
      <c r="D295" s="75">
        <f t="shared" ca="1" si="36"/>
        <v>0</v>
      </c>
      <c r="E295" s="75">
        <f t="shared" ca="1" si="37"/>
        <v>0</v>
      </c>
      <c r="F295" s="75">
        <f t="shared" ca="1" si="38"/>
        <v>0</v>
      </c>
      <c r="G295" s="75"/>
      <c r="H295" s="75">
        <f t="shared" ca="1" si="39"/>
        <v>0</v>
      </c>
      <c r="I295" s="75">
        <f t="shared" ca="1" si="40"/>
        <v>0</v>
      </c>
      <c r="J295" s="75">
        <f t="shared" ca="1" si="41"/>
        <v>0</v>
      </c>
      <c r="K295" s="88"/>
      <c r="L295" s="113">
        <f t="shared" si="42"/>
        <v>0</v>
      </c>
      <c r="M295" s="114">
        <f t="shared" si="43"/>
        <v>0</v>
      </c>
    </row>
    <row r="296" spans="1:13">
      <c r="A296">
        <v>243</v>
      </c>
      <c r="B296" s="78">
        <f t="shared" ca="1" si="44"/>
        <v>53064.875</v>
      </c>
      <c r="C296" s="74">
        <f>IF($F$8*12&gt;=A296,Amort!D259,0)</f>
        <v>0</v>
      </c>
      <c r="D296" s="75">
        <f t="shared" ca="1" si="36"/>
        <v>0</v>
      </c>
      <c r="E296" s="75">
        <f t="shared" ca="1" si="37"/>
        <v>0</v>
      </c>
      <c r="F296" s="75">
        <f t="shared" ca="1" si="38"/>
        <v>0</v>
      </c>
      <c r="G296" s="75"/>
      <c r="H296" s="75">
        <f t="shared" ca="1" si="39"/>
        <v>0</v>
      </c>
      <c r="I296" s="75">
        <f t="shared" ca="1" si="40"/>
        <v>0</v>
      </c>
      <c r="J296" s="75">
        <f t="shared" ca="1" si="41"/>
        <v>0</v>
      </c>
      <c r="K296" s="88"/>
      <c r="L296" s="113">
        <f t="shared" si="42"/>
        <v>0</v>
      </c>
      <c r="M296" s="114">
        <f t="shared" si="43"/>
        <v>0</v>
      </c>
    </row>
    <row r="297" spans="1:13">
      <c r="A297">
        <v>244</v>
      </c>
      <c r="B297" s="78">
        <f t="shared" ca="1" si="44"/>
        <v>53095.3125</v>
      </c>
      <c r="C297" s="74">
        <f>IF($F$8*12&gt;=A297,Amort!D260,0)</f>
        <v>0</v>
      </c>
      <c r="D297" s="75">
        <f t="shared" ca="1" si="36"/>
        <v>0</v>
      </c>
      <c r="E297" s="75">
        <f t="shared" ca="1" si="37"/>
        <v>0</v>
      </c>
      <c r="F297" s="75">
        <f t="shared" ca="1" si="38"/>
        <v>0</v>
      </c>
      <c r="G297" s="75"/>
      <c r="H297" s="75">
        <f t="shared" ca="1" si="39"/>
        <v>0</v>
      </c>
      <c r="I297" s="75">
        <f t="shared" ca="1" si="40"/>
        <v>0</v>
      </c>
      <c r="J297" s="75">
        <f t="shared" ca="1" si="41"/>
        <v>0</v>
      </c>
      <c r="K297" s="88"/>
      <c r="L297" s="113">
        <f t="shared" si="42"/>
        <v>0</v>
      </c>
      <c r="M297" s="114">
        <f t="shared" si="43"/>
        <v>0</v>
      </c>
    </row>
    <row r="298" spans="1:13">
      <c r="A298">
        <v>245</v>
      </c>
      <c r="B298" s="78">
        <f t="shared" ca="1" si="44"/>
        <v>53125.75</v>
      </c>
      <c r="C298" s="74">
        <f>IF($F$8*12&gt;=A298,Amort!D261,0)</f>
        <v>0</v>
      </c>
      <c r="D298" s="75">
        <f t="shared" ca="1" si="36"/>
        <v>0</v>
      </c>
      <c r="E298" s="75">
        <f t="shared" ca="1" si="37"/>
        <v>0</v>
      </c>
      <c r="F298" s="75">
        <f t="shared" ca="1" si="38"/>
        <v>0</v>
      </c>
      <c r="G298" s="75"/>
      <c r="H298" s="75">
        <f t="shared" ca="1" si="39"/>
        <v>0</v>
      </c>
      <c r="I298" s="75">
        <f t="shared" ca="1" si="40"/>
        <v>0</v>
      </c>
      <c r="J298" s="75">
        <f t="shared" ca="1" si="41"/>
        <v>0</v>
      </c>
      <c r="K298" s="88"/>
      <c r="L298" s="113">
        <f t="shared" si="42"/>
        <v>0</v>
      </c>
      <c r="M298" s="114">
        <f t="shared" si="43"/>
        <v>0</v>
      </c>
    </row>
    <row r="299" spans="1:13">
      <c r="A299">
        <v>246</v>
      </c>
      <c r="B299" s="78">
        <f t="shared" ca="1" si="44"/>
        <v>53156.1875</v>
      </c>
      <c r="C299" s="74">
        <f>IF($F$8*12&gt;=A299,Amort!D262,0)</f>
        <v>0</v>
      </c>
      <c r="D299" s="75">
        <f t="shared" ca="1" si="36"/>
        <v>0</v>
      </c>
      <c r="E299" s="75">
        <f t="shared" ca="1" si="37"/>
        <v>0</v>
      </c>
      <c r="F299" s="75">
        <f t="shared" ca="1" si="38"/>
        <v>0</v>
      </c>
      <c r="G299" s="75"/>
      <c r="H299" s="75">
        <f t="shared" ca="1" si="39"/>
        <v>0</v>
      </c>
      <c r="I299" s="75">
        <f t="shared" ca="1" si="40"/>
        <v>0</v>
      </c>
      <c r="J299" s="75">
        <f t="shared" ca="1" si="41"/>
        <v>0</v>
      </c>
      <c r="K299" s="88"/>
      <c r="L299" s="113">
        <f t="shared" si="42"/>
        <v>0</v>
      </c>
      <c r="M299" s="114">
        <f t="shared" si="43"/>
        <v>0</v>
      </c>
    </row>
    <row r="300" spans="1:13">
      <c r="A300">
        <v>247</v>
      </c>
      <c r="B300" s="78">
        <f t="shared" ca="1" si="44"/>
        <v>53186.625</v>
      </c>
      <c r="C300" s="74">
        <f>IF($F$8*12&gt;=A300,Amort!D263,0)</f>
        <v>0</v>
      </c>
      <c r="D300" s="75">
        <f t="shared" ca="1" si="36"/>
        <v>0</v>
      </c>
      <c r="E300" s="75">
        <f t="shared" ca="1" si="37"/>
        <v>0</v>
      </c>
      <c r="F300" s="75">
        <f t="shared" ca="1" si="38"/>
        <v>0</v>
      </c>
      <c r="G300" s="75"/>
      <c r="H300" s="75">
        <f t="shared" ca="1" si="39"/>
        <v>0</v>
      </c>
      <c r="I300" s="75">
        <f t="shared" ca="1" si="40"/>
        <v>0</v>
      </c>
      <c r="J300" s="75">
        <f t="shared" ca="1" si="41"/>
        <v>0</v>
      </c>
      <c r="K300" s="88"/>
      <c r="L300" s="113">
        <f t="shared" si="42"/>
        <v>0</v>
      </c>
      <c r="M300" s="114">
        <f t="shared" si="43"/>
        <v>0</v>
      </c>
    </row>
    <row r="301" spans="1:13">
      <c r="A301">
        <v>248</v>
      </c>
      <c r="B301" s="78">
        <f t="shared" ca="1" si="44"/>
        <v>53217.0625</v>
      </c>
      <c r="C301" s="74">
        <f>IF($F$8*12&gt;=A301,Amort!D264,0)</f>
        <v>0</v>
      </c>
      <c r="D301" s="75">
        <f t="shared" ca="1" si="36"/>
        <v>0</v>
      </c>
      <c r="E301" s="75">
        <f t="shared" ca="1" si="37"/>
        <v>0</v>
      </c>
      <c r="F301" s="75">
        <f t="shared" ca="1" si="38"/>
        <v>0</v>
      </c>
      <c r="G301" s="75"/>
      <c r="H301" s="75">
        <f t="shared" ca="1" si="39"/>
        <v>0</v>
      </c>
      <c r="I301" s="75">
        <f t="shared" ca="1" si="40"/>
        <v>0</v>
      </c>
      <c r="J301" s="75">
        <f t="shared" ca="1" si="41"/>
        <v>0</v>
      </c>
      <c r="K301" s="88"/>
      <c r="L301" s="113">
        <f t="shared" si="42"/>
        <v>0</v>
      </c>
      <c r="M301" s="114">
        <f t="shared" si="43"/>
        <v>0</v>
      </c>
    </row>
    <row r="302" spans="1:13">
      <c r="A302">
        <v>249</v>
      </c>
      <c r="B302" s="78">
        <f t="shared" ca="1" si="44"/>
        <v>53247.5</v>
      </c>
      <c r="C302" s="74">
        <f>IF($F$8*12&gt;=A302,Amort!D265,0)</f>
        <v>0</v>
      </c>
      <c r="D302" s="75">
        <f t="shared" ca="1" si="36"/>
        <v>0</v>
      </c>
      <c r="E302" s="75">
        <f t="shared" ca="1" si="37"/>
        <v>0</v>
      </c>
      <c r="F302" s="75">
        <f t="shared" ca="1" si="38"/>
        <v>0</v>
      </c>
      <c r="G302" s="75"/>
      <c r="H302" s="75">
        <f t="shared" ca="1" si="39"/>
        <v>0</v>
      </c>
      <c r="I302" s="75">
        <f t="shared" ca="1" si="40"/>
        <v>0</v>
      </c>
      <c r="J302" s="75">
        <f t="shared" ca="1" si="41"/>
        <v>0</v>
      </c>
      <c r="K302" s="88"/>
      <c r="L302" s="113">
        <f t="shared" si="42"/>
        <v>0</v>
      </c>
      <c r="M302" s="114">
        <f t="shared" si="43"/>
        <v>0</v>
      </c>
    </row>
    <row r="303" spans="1:13">
      <c r="A303">
        <v>250</v>
      </c>
      <c r="B303" s="78">
        <f t="shared" ca="1" si="44"/>
        <v>53277.9375</v>
      </c>
      <c r="C303" s="74">
        <f>IF($F$8*12&gt;=A303,Amort!D266,0)</f>
        <v>0</v>
      </c>
      <c r="D303" s="75">
        <f t="shared" ca="1" si="36"/>
        <v>0</v>
      </c>
      <c r="E303" s="75">
        <f t="shared" ca="1" si="37"/>
        <v>0</v>
      </c>
      <c r="F303" s="75">
        <f t="shared" ca="1" si="38"/>
        <v>0</v>
      </c>
      <c r="G303" s="75"/>
      <c r="H303" s="75">
        <f t="shared" ca="1" si="39"/>
        <v>0</v>
      </c>
      <c r="I303" s="75">
        <f t="shared" ca="1" si="40"/>
        <v>0</v>
      </c>
      <c r="J303" s="75">
        <f t="shared" ca="1" si="41"/>
        <v>0</v>
      </c>
      <c r="K303" s="88"/>
      <c r="L303" s="113">
        <f t="shared" si="42"/>
        <v>0</v>
      </c>
      <c r="M303" s="114">
        <f t="shared" si="43"/>
        <v>0</v>
      </c>
    </row>
    <row r="304" spans="1:13">
      <c r="A304">
        <v>251</v>
      </c>
      <c r="B304" s="78">
        <f t="shared" ca="1" si="44"/>
        <v>53308.375</v>
      </c>
      <c r="C304" s="74">
        <f>IF($F$8*12&gt;=A304,Amort!D267,0)</f>
        <v>0</v>
      </c>
      <c r="D304" s="75">
        <f t="shared" ca="1" si="36"/>
        <v>0</v>
      </c>
      <c r="E304" s="75">
        <f t="shared" ca="1" si="37"/>
        <v>0</v>
      </c>
      <c r="F304" s="75">
        <f t="shared" ca="1" si="38"/>
        <v>0</v>
      </c>
      <c r="G304" s="75"/>
      <c r="H304" s="75">
        <f t="shared" ca="1" si="39"/>
        <v>0</v>
      </c>
      <c r="I304" s="75">
        <f t="shared" ca="1" si="40"/>
        <v>0</v>
      </c>
      <c r="J304" s="75">
        <f t="shared" ca="1" si="41"/>
        <v>0</v>
      </c>
      <c r="K304" s="88"/>
      <c r="L304" s="113">
        <f t="shared" si="42"/>
        <v>0</v>
      </c>
      <c r="M304" s="114">
        <f t="shared" si="43"/>
        <v>0</v>
      </c>
    </row>
    <row r="305" spans="1:13">
      <c r="A305">
        <v>252</v>
      </c>
      <c r="B305" s="78">
        <f t="shared" ca="1" si="44"/>
        <v>53338.8125</v>
      </c>
      <c r="C305" s="74">
        <f>IF($F$8*12&gt;=A305,Amort!D268,0)</f>
        <v>0</v>
      </c>
      <c r="D305" s="75">
        <f t="shared" ca="1" si="36"/>
        <v>0</v>
      </c>
      <c r="E305" s="75">
        <f t="shared" ca="1" si="37"/>
        <v>0</v>
      </c>
      <c r="F305" s="75">
        <f t="shared" ca="1" si="38"/>
        <v>0</v>
      </c>
      <c r="G305" s="75"/>
      <c r="H305" s="75">
        <f t="shared" ca="1" si="39"/>
        <v>0</v>
      </c>
      <c r="I305" s="75">
        <f t="shared" ca="1" si="40"/>
        <v>0</v>
      </c>
      <c r="J305" s="75">
        <f t="shared" ca="1" si="41"/>
        <v>0</v>
      </c>
      <c r="K305" s="88"/>
      <c r="L305" s="113">
        <f t="shared" si="42"/>
        <v>0</v>
      </c>
      <c r="M305" s="114">
        <f t="shared" si="43"/>
        <v>0</v>
      </c>
    </row>
    <row r="306" spans="1:13">
      <c r="A306">
        <v>253</v>
      </c>
      <c r="B306" s="78">
        <f t="shared" ca="1" si="44"/>
        <v>53369.25</v>
      </c>
      <c r="C306" s="74">
        <f>IF($F$8*12&gt;=A306,Amort!D269,0)</f>
        <v>0</v>
      </c>
      <c r="D306" s="75">
        <f t="shared" ca="1" si="36"/>
        <v>0</v>
      </c>
      <c r="E306" s="75">
        <f t="shared" ca="1" si="37"/>
        <v>0</v>
      </c>
      <c r="F306" s="75">
        <f t="shared" ca="1" si="38"/>
        <v>0</v>
      </c>
      <c r="G306" s="75"/>
      <c r="H306" s="75">
        <f t="shared" ca="1" si="39"/>
        <v>0</v>
      </c>
      <c r="I306" s="75">
        <f t="shared" ca="1" si="40"/>
        <v>0</v>
      </c>
      <c r="J306" s="75">
        <f t="shared" ca="1" si="41"/>
        <v>0</v>
      </c>
      <c r="K306" s="88"/>
      <c r="L306" s="113">
        <f t="shared" si="42"/>
        <v>0</v>
      </c>
      <c r="M306" s="114">
        <f t="shared" si="43"/>
        <v>0</v>
      </c>
    </row>
    <row r="307" spans="1:13">
      <c r="A307">
        <v>254</v>
      </c>
      <c r="B307" s="78">
        <f t="shared" ca="1" si="44"/>
        <v>53399.6875</v>
      </c>
      <c r="C307" s="74">
        <f>IF($F$8*12&gt;=A307,Amort!D270,0)</f>
        <v>0</v>
      </c>
      <c r="D307" s="75">
        <f t="shared" ca="1" si="36"/>
        <v>0</v>
      </c>
      <c r="E307" s="75">
        <f t="shared" ca="1" si="37"/>
        <v>0</v>
      </c>
      <c r="F307" s="75">
        <f t="shared" ca="1" si="38"/>
        <v>0</v>
      </c>
      <c r="G307" s="75"/>
      <c r="H307" s="75">
        <f t="shared" ca="1" si="39"/>
        <v>0</v>
      </c>
      <c r="I307" s="75">
        <f t="shared" ca="1" si="40"/>
        <v>0</v>
      </c>
      <c r="J307" s="75">
        <f t="shared" ca="1" si="41"/>
        <v>0</v>
      </c>
      <c r="K307" s="88"/>
      <c r="L307" s="113">
        <f t="shared" si="42"/>
        <v>0</v>
      </c>
      <c r="M307" s="114">
        <f t="shared" si="43"/>
        <v>0</v>
      </c>
    </row>
    <row r="308" spans="1:13">
      <c r="A308">
        <v>255</v>
      </c>
      <c r="B308" s="78">
        <f t="shared" ca="1" si="44"/>
        <v>53430.125</v>
      </c>
      <c r="C308" s="74">
        <f>IF($F$8*12&gt;=A308,Amort!D271,0)</f>
        <v>0</v>
      </c>
      <c r="D308" s="75">
        <f t="shared" ca="1" si="36"/>
        <v>0</v>
      </c>
      <c r="E308" s="75">
        <f t="shared" ca="1" si="37"/>
        <v>0</v>
      </c>
      <c r="F308" s="75">
        <f t="shared" ca="1" si="38"/>
        <v>0</v>
      </c>
      <c r="G308" s="75"/>
      <c r="H308" s="75">
        <f t="shared" ca="1" si="39"/>
        <v>0</v>
      </c>
      <c r="I308" s="75">
        <f t="shared" ca="1" si="40"/>
        <v>0</v>
      </c>
      <c r="J308" s="75">
        <f t="shared" ca="1" si="41"/>
        <v>0</v>
      </c>
      <c r="K308" s="88"/>
      <c r="L308" s="113">
        <f t="shared" si="42"/>
        <v>0</v>
      </c>
      <c r="M308" s="114">
        <f t="shared" si="43"/>
        <v>0</v>
      </c>
    </row>
    <row r="309" spans="1:13">
      <c r="A309">
        <v>256</v>
      </c>
      <c r="B309" s="78">
        <f t="shared" ca="1" si="44"/>
        <v>53460.5625</v>
      </c>
      <c r="C309" s="74">
        <f>IF($F$8*12&gt;=A309,Amort!D272,0)</f>
        <v>0</v>
      </c>
      <c r="D309" s="75">
        <f t="shared" ca="1" si="36"/>
        <v>0</v>
      </c>
      <c r="E309" s="75">
        <f t="shared" ca="1" si="37"/>
        <v>0</v>
      </c>
      <c r="F309" s="75">
        <f t="shared" ca="1" si="38"/>
        <v>0</v>
      </c>
      <c r="G309" s="75"/>
      <c r="H309" s="75">
        <f t="shared" ca="1" si="39"/>
        <v>0</v>
      </c>
      <c r="I309" s="75">
        <f t="shared" ca="1" si="40"/>
        <v>0</v>
      </c>
      <c r="J309" s="75">
        <f t="shared" ca="1" si="41"/>
        <v>0</v>
      </c>
      <c r="K309" s="88"/>
      <c r="L309" s="113">
        <f t="shared" si="42"/>
        <v>0</v>
      </c>
      <c r="M309" s="114">
        <f t="shared" si="43"/>
        <v>0</v>
      </c>
    </row>
    <row r="310" spans="1:13">
      <c r="A310">
        <v>257</v>
      </c>
      <c r="B310" s="78">
        <f t="shared" ca="1" si="44"/>
        <v>53491</v>
      </c>
      <c r="C310" s="74">
        <f>IF($F$8*12&gt;=A310,Amort!D273,0)</f>
        <v>0</v>
      </c>
      <c r="D310" s="75">
        <f t="shared" ref="D310:D353" ca="1" si="45">$C310*(D$17-$F$9)*(B311-B310)/$O$11</f>
        <v>0</v>
      </c>
      <c r="E310" s="75">
        <f t="shared" ref="E310:E353" ca="1" si="46">$C310*(E$17-$F$9)*(B311-B310)/$O$11</f>
        <v>0</v>
      </c>
      <c r="F310" s="75">
        <f t="shared" ref="F310:F353" ca="1" si="47">$C310*(F$17-$F$9)*(B311-B310)/$O$11</f>
        <v>0</v>
      </c>
      <c r="G310" s="75"/>
      <c r="H310" s="75">
        <f t="shared" ref="H310:H353" ca="1" si="48">$C310*(H$17-$F$9)*(B311-B310)/$O$11</f>
        <v>0</v>
      </c>
      <c r="I310" s="75">
        <f t="shared" ref="I310:I353" ca="1" si="49">$C310*(I$17-$F$9)*(B311-B310)/$O$11</f>
        <v>0</v>
      </c>
      <c r="J310" s="75">
        <f t="shared" ref="J310:J353" ca="1" si="50">$C310*(J$17-$F$9)*(B311-B310)/$O$11</f>
        <v>0</v>
      </c>
      <c r="K310" s="88"/>
      <c r="L310" s="113">
        <f t="shared" si="42"/>
        <v>0</v>
      </c>
      <c r="M310" s="114">
        <f t="shared" si="43"/>
        <v>0</v>
      </c>
    </row>
    <row r="311" spans="1:13">
      <c r="A311">
        <v>258</v>
      </c>
      <c r="B311" s="78">
        <f t="shared" ca="1" si="44"/>
        <v>53521.4375</v>
      </c>
      <c r="C311" s="74">
        <f>IF($F$8*12&gt;=A311,Amort!D274,0)</f>
        <v>0</v>
      </c>
      <c r="D311" s="75">
        <f t="shared" ca="1" si="45"/>
        <v>0</v>
      </c>
      <c r="E311" s="75">
        <f t="shared" ca="1" si="46"/>
        <v>0</v>
      </c>
      <c r="F311" s="75">
        <f t="shared" ca="1" si="47"/>
        <v>0</v>
      </c>
      <c r="G311" s="75"/>
      <c r="H311" s="75">
        <f t="shared" ca="1" si="48"/>
        <v>0</v>
      </c>
      <c r="I311" s="75">
        <f t="shared" ca="1" si="49"/>
        <v>0</v>
      </c>
      <c r="J311" s="75">
        <f t="shared" ca="1" si="50"/>
        <v>0</v>
      </c>
      <c r="K311" s="88"/>
      <c r="L311" s="113">
        <f t="shared" ref="L311:L354" si="51">C311-C312</f>
        <v>0</v>
      </c>
      <c r="M311" s="114">
        <f t="shared" ref="M311:M354" si="52">A311*L311</f>
        <v>0</v>
      </c>
    </row>
    <row r="312" spans="1:13">
      <c r="A312">
        <v>259</v>
      </c>
      <c r="B312" s="78">
        <f t="shared" ca="1" si="44"/>
        <v>53551.875</v>
      </c>
      <c r="C312" s="74">
        <f>IF($F$8*12&gt;=A312,Amort!D275,0)</f>
        <v>0</v>
      </c>
      <c r="D312" s="75">
        <f t="shared" ca="1" si="45"/>
        <v>0</v>
      </c>
      <c r="E312" s="75">
        <f t="shared" ca="1" si="46"/>
        <v>0</v>
      </c>
      <c r="F312" s="75">
        <f t="shared" ca="1" si="47"/>
        <v>0</v>
      </c>
      <c r="G312" s="75"/>
      <c r="H312" s="75">
        <f t="shared" ca="1" si="48"/>
        <v>0</v>
      </c>
      <c r="I312" s="75">
        <f t="shared" ca="1" si="49"/>
        <v>0</v>
      </c>
      <c r="J312" s="75">
        <f t="shared" ca="1" si="50"/>
        <v>0</v>
      </c>
      <c r="K312" s="88"/>
      <c r="L312" s="113">
        <f t="shared" si="51"/>
        <v>0</v>
      </c>
      <c r="M312" s="114">
        <f t="shared" si="52"/>
        <v>0</v>
      </c>
    </row>
    <row r="313" spans="1:13">
      <c r="A313">
        <v>260</v>
      </c>
      <c r="B313" s="78">
        <f t="shared" ca="1" si="44"/>
        <v>53582.3125</v>
      </c>
      <c r="C313" s="74">
        <f>IF($F$8*12&gt;=A313,Amort!D276,0)</f>
        <v>0</v>
      </c>
      <c r="D313" s="75">
        <f t="shared" ca="1" si="45"/>
        <v>0</v>
      </c>
      <c r="E313" s="75">
        <f t="shared" ca="1" si="46"/>
        <v>0</v>
      </c>
      <c r="F313" s="75">
        <f t="shared" ca="1" si="47"/>
        <v>0</v>
      </c>
      <c r="G313" s="75"/>
      <c r="H313" s="75">
        <f t="shared" ca="1" si="48"/>
        <v>0</v>
      </c>
      <c r="I313" s="75">
        <f t="shared" ca="1" si="49"/>
        <v>0</v>
      </c>
      <c r="J313" s="75">
        <f t="shared" ca="1" si="50"/>
        <v>0</v>
      </c>
      <c r="K313" s="88"/>
      <c r="L313" s="113">
        <f t="shared" si="51"/>
        <v>0</v>
      </c>
      <c r="M313" s="114">
        <f t="shared" si="52"/>
        <v>0</v>
      </c>
    </row>
    <row r="314" spans="1:13">
      <c r="A314">
        <v>261</v>
      </c>
      <c r="B314" s="78">
        <f t="shared" ca="1" si="44"/>
        <v>53612.75</v>
      </c>
      <c r="C314" s="74">
        <f>IF($F$8*12&gt;=A314,Amort!D277,0)</f>
        <v>0</v>
      </c>
      <c r="D314" s="75">
        <f t="shared" ca="1" si="45"/>
        <v>0</v>
      </c>
      <c r="E314" s="75">
        <f t="shared" ca="1" si="46"/>
        <v>0</v>
      </c>
      <c r="F314" s="75">
        <f t="shared" ca="1" si="47"/>
        <v>0</v>
      </c>
      <c r="G314" s="75"/>
      <c r="H314" s="75">
        <f t="shared" ca="1" si="48"/>
        <v>0</v>
      </c>
      <c r="I314" s="75">
        <f t="shared" ca="1" si="49"/>
        <v>0</v>
      </c>
      <c r="J314" s="75">
        <f t="shared" ca="1" si="50"/>
        <v>0</v>
      </c>
      <c r="K314" s="88"/>
      <c r="L314" s="113">
        <f t="shared" si="51"/>
        <v>0</v>
      </c>
      <c r="M314" s="114">
        <f t="shared" si="52"/>
        <v>0</v>
      </c>
    </row>
    <row r="315" spans="1:13">
      <c r="A315">
        <v>262</v>
      </c>
      <c r="B315" s="78">
        <f t="shared" ca="1" si="44"/>
        <v>53643.1875</v>
      </c>
      <c r="C315" s="74">
        <f>IF($F$8*12&gt;=A315,Amort!D278,0)</f>
        <v>0</v>
      </c>
      <c r="D315" s="75">
        <f t="shared" ca="1" si="45"/>
        <v>0</v>
      </c>
      <c r="E315" s="75">
        <f t="shared" ca="1" si="46"/>
        <v>0</v>
      </c>
      <c r="F315" s="75">
        <f t="shared" ca="1" si="47"/>
        <v>0</v>
      </c>
      <c r="G315" s="75"/>
      <c r="H315" s="75">
        <f t="shared" ca="1" si="48"/>
        <v>0</v>
      </c>
      <c r="I315" s="75">
        <f t="shared" ca="1" si="49"/>
        <v>0</v>
      </c>
      <c r="J315" s="75">
        <f t="shared" ca="1" si="50"/>
        <v>0</v>
      </c>
      <c r="K315" s="88"/>
      <c r="L315" s="113">
        <f t="shared" si="51"/>
        <v>0</v>
      </c>
      <c r="M315" s="114">
        <f t="shared" si="52"/>
        <v>0</v>
      </c>
    </row>
    <row r="316" spans="1:13">
      <c r="A316">
        <v>263</v>
      </c>
      <c r="B316" s="78">
        <f t="shared" ca="1" si="44"/>
        <v>53673.625</v>
      </c>
      <c r="C316" s="74">
        <f>IF($F$8*12&gt;=A316,Amort!D279,0)</f>
        <v>0</v>
      </c>
      <c r="D316" s="75">
        <f t="shared" ca="1" si="45"/>
        <v>0</v>
      </c>
      <c r="E316" s="75">
        <f t="shared" ca="1" si="46"/>
        <v>0</v>
      </c>
      <c r="F316" s="75">
        <f t="shared" ca="1" si="47"/>
        <v>0</v>
      </c>
      <c r="G316" s="75"/>
      <c r="H316" s="75">
        <f t="shared" ca="1" si="48"/>
        <v>0</v>
      </c>
      <c r="I316" s="75">
        <f t="shared" ca="1" si="49"/>
        <v>0</v>
      </c>
      <c r="J316" s="75">
        <f t="shared" ca="1" si="50"/>
        <v>0</v>
      </c>
      <c r="K316" s="88"/>
      <c r="L316" s="113">
        <f t="shared" si="51"/>
        <v>0</v>
      </c>
      <c r="M316" s="114">
        <f t="shared" si="52"/>
        <v>0</v>
      </c>
    </row>
    <row r="317" spans="1:13">
      <c r="A317">
        <v>264</v>
      </c>
      <c r="B317" s="78">
        <f t="shared" ca="1" si="44"/>
        <v>53704.0625</v>
      </c>
      <c r="C317" s="74">
        <f>IF($F$8*12&gt;=A317,Amort!D280,0)</f>
        <v>0</v>
      </c>
      <c r="D317" s="75">
        <f t="shared" ca="1" si="45"/>
        <v>0</v>
      </c>
      <c r="E317" s="75">
        <f t="shared" ca="1" si="46"/>
        <v>0</v>
      </c>
      <c r="F317" s="75">
        <f t="shared" ca="1" si="47"/>
        <v>0</v>
      </c>
      <c r="G317" s="75"/>
      <c r="H317" s="75">
        <f t="shared" ca="1" si="48"/>
        <v>0</v>
      </c>
      <c r="I317" s="75">
        <f t="shared" ca="1" si="49"/>
        <v>0</v>
      </c>
      <c r="J317" s="75">
        <f t="shared" ca="1" si="50"/>
        <v>0</v>
      </c>
      <c r="K317" s="88"/>
      <c r="L317" s="113">
        <f t="shared" si="51"/>
        <v>0</v>
      </c>
      <c r="M317" s="114">
        <f t="shared" si="52"/>
        <v>0</v>
      </c>
    </row>
    <row r="318" spans="1:13">
      <c r="A318">
        <v>265</v>
      </c>
      <c r="B318" s="78">
        <f t="shared" ca="1" si="44"/>
        <v>53734.5</v>
      </c>
      <c r="C318" s="74">
        <f>IF($F$8*12&gt;=A318,Amort!D281,0)</f>
        <v>0</v>
      </c>
      <c r="D318" s="75">
        <f t="shared" ca="1" si="45"/>
        <v>0</v>
      </c>
      <c r="E318" s="75">
        <f t="shared" ca="1" si="46"/>
        <v>0</v>
      </c>
      <c r="F318" s="75">
        <f t="shared" ca="1" si="47"/>
        <v>0</v>
      </c>
      <c r="G318" s="75"/>
      <c r="H318" s="75">
        <f t="shared" ca="1" si="48"/>
        <v>0</v>
      </c>
      <c r="I318" s="75">
        <f t="shared" ca="1" si="49"/>
        <v>0</v>
      </c>
      <c r="J318" s="75">
        <f t="shared" ca="1" si="50"/>
        <v>0</v>
      </c>
      <c r="K318" s="88"/>
      <c r="L318" s="113">
        <f t="shared" si="51"/>
        <v>0</v>
      </c>
      <c r="M318" s="114">
        <f t="shared" si="52"/>
        <v>0</v>
      </c>
    </row>
    <row r="319" spans="1:13">
      <c r="A319">
        <v>266</v>
      </c>
      <c r="B319" s="78">
        <f t="shared" ref="B319:B382" ca="1" si="53">B318+30.4375</f>
        <v>53764.9375</v>
      </c>
      <c r="C319" s="74">
        <f>IF($F$8*12&gt;=A319,Amort!D282,0)</f>
        <v>0</v>
      </c>
      <c r="D319" s="75">
        <f t="shared" ca="1" si="45"/>
        <v>0</v>
      </c>
      <c r="E319" s="75">
        <f t="shared" ca="1" si="46"/>
        <v>0</v>
      </c>
      <c r="F319" s="75">
        <f t="shared" ca="1" si="47"/>
        <v>0</v>
      </c>
      <c r="G319" s="75"/>
      <c r="H319" s="75">
        <f t="shared" ca="1" si="48"/>
        <v>0</v>
      </c>
      <c r="I319" s="75">
        <f t="shared" ca="1" si="49"/>
        <v>0</v>
      </c>
      <c r="J319" s="75">
        <f t="shared" ca="1" si="50"/>
        <v>0</v>
      </c>
      <c r="K319" s="88"/>
      <c r="L319" s="113">
        <f t="shared" si="51"/>
        <v>0</v>
      </c>
      <c r="M319" s="114">
        <f t="shared" si="52"/>
        <v>0</v>
      </c>
    </row>
    <row r="320" spans="1:13">
      <c r="A320">
        <v>267</v>
      </c>
      <c r="B320" s="78">
        <f t="shared" ca="1" si="53"/>
        <v>53795.375</v>
      </c>
      <c r="C320" s="74">
        <f>IF($F$8*12&gt;=A320,Amort!D283,0)</f>
        <v>0</v>
      </c>
      <c r="D320" s="75">
        <f t="shared" ca="1" si="45"/>
        <v>0</v>
      </c>
      <c r="E320" s="75">
        <f t="shared" ca="1" si="46"/>
        <v>0</v>
      </c>
      <c r="F320" s="75">
        <f t="shared" ca="1" si="47"/>
        <v>0</v>
      </c>
      <c r="G320" s="75"/>
      <c r="H320" s="75">
        <f t="shared" ca="1" si="48"/>
        <v>0</v>
      </c>
      <c r="I320" s="75">
        <f t="shared" ca="1" si="49"/>
        <v>0</v>
      </c>
      <c r="J320" s="75">
        <f t="shared" ca="1" si="50"/>
        <v>0</v>
      </c>
      <c r="K320" s="88"/>
      <c r="L320" s="113">
        <f t="shared" si="51"/>
        <v>0</v>
      </c>
      <c r="M320" s="114">
        <f t="shared" si="52"/>
        <v>0</v>
      </c>
    </row>
    <row r="321" spans="1:13">
      <c r="A321">
        <v>268</v>
      </c>
      <c r="B321" s="78">
        <f t="shared" ca="1" si="53"/>
        <v>53825.8125</v>
      </c>
      <c r="C321" s="74">
        <f>IF($F$8*12&gt;=A321,Amort!D284,0)</f>
        <v>0</v>
      </c>
      <c r="D321" s="75">
        <f t="shared" ca="1" si="45"/>
        <v>0</v>
      </c>
      <c r="E321" s="75">
        <f t="shared" ca="1" si="46"/>
        <v>0</v>
      </c>
      <c r="F321" s="75">
        <f t="shared" ca="1" si="47"/>
        <v>0</v>
      </c>
      <c r="G321" s="75"/>
      <c r="H321" s="75">
        <f t="shared" ca="1" si="48"/>
        <v>0</v>
      </c>
      <c r="I321" s="75">
        <f t="shared" ca="1" si="49"/>
        <v>0</v>
      </c>
      <c r="J321" s="75">
        <f t="shared" ca="1" si="50"/>
        <v>0</v>
      </c>
      <c r="K321" s="88"/>
      <c r="L321" s="113">
        <f t="shared" si="51"/>
        <v>0</v>
      </c>
      <c r="M321" s="114">
        <f t="shared" si="52"/>
        <v>0</v>
      </c>
    </row>
    <row r="322" spans="1:13">
      <c r="A322">
        <v>269</v>
      </c>
      <c r="B322" s="78">
        <f t="shared" ca="1" si="53"/>
        <v>53856.25</v>
      </c>
      <c r="C322" s="74">
        <f>IF($F$8*12&gt;=A322,Amort!D285,0)</f>
        <v>0</v>
      </c>
      <c r="D322" s="75">
        <f t="shared" ca="1" si="45"/>
        <v>0</v>
      </c>
      <c r="E322" s="75">
        <f t="shared" ca="1" si="46"/>
        <v>0</v>
      </c>
      <c r="F322" s="75">
        <f t="shared" ca="1" si="47"/>
        <v>0</v>
      </c>
      <c r="G322" s="75"/>
      <c r="H322" s="75">
        <f t="shared" ca="1" si="48"/>
        <v>0</v>
      </c>
      <c r="I322" s="75">
        <f t="shared" ca="1" si="49"/>
        <v>0</v>
      </c>
      <c r="J322" s="75">
        <f t="shared" ca="1" si="50"/>
        <v>0</v>
      </c>
      <c r="K322" s="88"/>
      <c r="L322" s="113">
        <f t="shared" si="51"/>
        <v>0</v>
      </c>
      <c r="M322" s="114">
        <f t="shared" si="52"/>
        <v>0</v>
      </c>
    </row>
    <row r="323" spans="1:13">
      <c r="A323">
        <v>270</v>
      </c>
      <c r="B323" s="78">
        <f t="shared" ca="1" si="53"/>
        <v>53886.6875</v>
      </c>
      <c r="C323" s="74">
        <f>IF($F$8*12&gt;=A323,Amort!D286,0)</f>
        <v>0</v>
      </c>
      <c r="D323" s="75">
        <f t="shared" ca="1" si="45"/>
        <v>0</v>
      </c>
      <c r="E323" s="75">
        <f t="shared" ca="1" si="46"/>
        <v>0</v>
      </c>
      <c r="F323" s="75">
        <f t="shared" ca="1" si="47"/>
        <v>0</v>
      </c>
      <c r="G323" s="75"/>
      <c r="H323" s="75">
        <f t="shared" ca="1" si="48"/>
        <v>0</v>
      </c>
      <c r="I323" s="75">
        <f t="shared" ca="1" si="49"/>
        <v>0</v>
      </c>
      <c r="J323" s="75">
        <f t="shared" ca="1" si="50"/>
        <v>0</v>
      </c>
      <c r="K323" s="88"/>
      <c r="L323" s="113">
        <f t="shared" si="51"/>
        <v>0</v>
      </c>
      <c r="M323" s="114">
        <f t="shared" si="52"/>
        <v>0</v>
      </c>
    </row>
    <row r="324" spans="1:13">
      <c r="A324">
        <v>271</v>
      </c>
      <c r="B324" s="78">
        <f t="shared" ca="1" si="53"/>
        <v>53917.125</v>
      </c>
      <c r="C324" s="74">
        <f>IF($F$8*12&gt;=A324,Amort!D287,0)</f>
        <v>0</v>
      </c>
      <c r="D324" s="75">
        <f t="shared" ca="1" si="45"/>
        <v>0</v>
      </c>
      <c r="E324" s="75">
        <f t="shared" ca="1" si="46"/>
        <v>0</v>
      </c>
      <c r="F324" s="75">
        <f t="shared" ca="1" si="47"/>
        <v>0</v>
      </c>
      <c r="G324" s="75"/>
      <c r="H324" s="75">
        <f t="shared" ca="1" si="48"/>
        <v>0</v>
      </c>
      <c r="I324" s="75">
        <f t="shared" ca="1" si="49"/>
        <v>0</v>
      </c>
      <c r="J324" s="75">
        <f t="shared" ca="1" si="50"/>
        <v>0</v>
      </c>
      <c r="K324" s="88"/>
      <c r="L324" s="113">
        <f t="shared" si="51"/>
        <v>0</v>
      </c>
      <c r="M324" s="114">
        <f t="shared" si="52"/>
        <v>0</v>
      </c>
    </row>
    <row r="325" spans="1:13">
      <c r="A325">
        <v>272</v>
      </c>
      <c r="B325" s="78">
        <f t="shared" ca="1" si="53"/>
        <v>53947.5625</v>
      </c>
      <c r="C325" s="74">
        <f>IF($F$8*12&gt;=A325,Amort!D288,0)</f>
        <v>0</v>
      </c>
      <c r="D325" s="75">
        <f t="shared" ca="1" si="45"/>
        <v>0</v>
      </c>
      <c r="E325" s="75">
        <f t="shared" ca="1" si="46"/>
        <v>0</v>
      </c>
      <c r="F325" s="75">
        <f t="shared" ca="1" si="47"/>
        <v>0</v>
      </c>
      <c r="G325" s="75"/>
      <c r="H325" s="75">
        <f t="shared" ca="1" si="48"/>
        <v>0</v>
      </c>
      <c r="I325" s="75">
        <f t="shared" ca="1" si="49"/>
        <v>0</v>
      </c>
      <c r="J325" s="75">
        <f t="shared" ca="1" si="50"/>
        <v>0</v>
      </c>
      <c r="K325" s="88"/>
      <c r="L325" s="113">
        <f t="shared" si="51"/>
        <v>0</v>
      </c>
      <c r="M325" s="114">
        <f t="shared" si="52"/>
        <v>0</v>
      </c>
    </row>
    <row r="326" spans="1:13">
      <c r="A326">
        <v>273</v>
      </c>
      <c r="B326" s="78">
        <f t="shared" ca="1" si="53"/>
        <v>53978</v>
      </c>
      <c r="C326" s="74">
        <f>IF($F$8*12&gt;=A326,Amort!D289,0)</f>
        <v>0</v>
      </c>
      <c r="D326" s="75">
        <f t="shared" ca="1" si="45"/>
        <v>0</v>
      </c>
      <c r="E326" s="75">
        <f t="shared" ca="1" si="46"/>
        <v>0</v>
      </c>
      <c r="F326" s="75">
        <f t="shared" ca="1" si="47"/>
        <v>0</v>
      </c>
      <c r="G326" s="75"/>
      <c r="H326" s="75">
        <f t="shared" ca="1" si="48"/>
        <v>0</v>
      </c>
      <c r="I326" s="75">
        <f t="shared" ca="1" si="49"/>
        <v>0</v>
      </c>
      <c r="J326" s="75">
        <f t="shared" ca="1" si="50"/>
        <v>0</v>
      </c>
      <c r="K326" s="88"/>
      <c r="L326" s="113">
        <f t="shared" si="51"/>
        <v>0</v>
      </c>
      <c r="M326" s="114">
        <f t="shared" si="52"/>
        <v>0</v>
      </c>
    </row>
    <row r="327" spans="1:13">
      <c r="A327">
        <v>274</v>
      </c>
      <c r="B327" s="78">
        <f t="shared" ca="1" si="53"/>
        <v>54008.4375</v>
      </c>
      <c r="C327" s="74">
        <f>IF($F$8*12&gt;=A327,Amort!D290,0)</f>
        <v>0</v>
      </c>
      <c r="D327" s="75">
        <f t="shared" ca="1" si="45"/>
        <v>0</v>
      </c>
      <c r="E327" s="75">
        <f t="shared" ca="1" si="46"/>
        <v>0</v>
      </c>
      <c r="F327" s="75">
        <f t="shared" ca="1" si="47"/>
        <v>0</v>
      </c>
      <c r="G327" s="75"/>
      <c r="H327" s="75">
        <f t="shared" ca="1" si="48"/>
        <v>0</v>
      </c>
      <c r="I327" s="75">
        <f t="shared" ca="1" si="49"/>
        <v>0</v>
      </c>
      <c r="J327" s="75">
        <f t="shared" ca="1" si="50"/>
        <v>0</v>
      </c>
      <c r="K327" s="88"/>
      <c r="L327" s="113">
        <f t="shared" si="51"/>
        <v>0</v>
      </c>
      <c r="M327" s="114">
        <f t="shared" si="52"/>
        <v>0</v>
      </c>
    </row>
    <row r="328" spans="1:13">
      <c r="A328">
        <v>275</v>
      </c>
      <c r="B328" s="78">
        <f t="shared" ca="1" si="53"/>
        <v>54038.875</v>
      </c>
      <c r="C328" s="74">
        <f>IF($F$8*12&gt;=A328,Amort!D291,0)</f>
        <v>0</v>
      </c>
      <c r="D328" s="75">
        <f t="shared" ca="1" si="45"/>
        <v>0</v>
      </c>
      <c r="E328" s="75">
        <f t="shared" ca="1" si="46"/>
        <v>0</v>
      </c>
      <c r="F328" s="75">
        <f t="shared" ca="1" si="47"/>
        <v>0</v>
      </c>
      <c r="G328" s="75"/>
      <c r="H328" s="75">
        <f t="shared" ca="1" si="48"/>
        <v>0</v>
      </c>
      <c r="I328" s="75">
        <f t="shared" ca="1" si="49"/>
        <v>0</v>
      </c>
      <c r="J328" s="75">
        <f t="shared" ca="1" si="50"/>
        <v>0</v>
      </c>
      <c r="K328" s="88"/>
      <c r="L328" s="113">
        <f t="shared" si="51"/>
        <v>0</v>
      </c>
      <c r="M328" s="114">
        <f t="shared" si="52"/>
        <v>0</v>
      </c>
    </row>
    <row r="329" spans="1:13">
      <c r="A329">
        <v>276</v>
      </c>
      <c r="B329" s="78">
        <f t="shared" ca="1" si="53"/>
        <v>54069.3125</v>
      </c>
      <c r="C329" s="74">
        <f>IF($F$8*12&gt;=A329,Amort!D292,0)</f>
        <v>0</v>
      </c>
      <c r="D329" s="75">
        <f t="shared" ca="1" si="45"/>
        <v>0</v>
      </c>
      <c r="E329" s="75">
        <f t="shared" ca="1" si="46"/>
        <v>0</v>
      </c>
      <c r="F329" s="75">
        <f t="shared" ca="1" si="47"/>
        <v>0</v>
      </c>
      <c r="G329" s="75"/>
      <c r="H329" s="75">
        <f t="shared" ca="1" si="48"/>
        <v>0</v>
      </c>
      <c r="I329" s="75">
        <f t="shared" ca="1" si="49"/>
        <v>0</v>
      </c>
      <c r="J329" s="75">
        <f t="shared" ca="1" si="50"/>
        <v>0</v>
      </c>
      <c r="K329" s="88"/>
      <c r="L329" s="113">
        <f t="shared" si="51"/>
        <v>0</v>
      </c>
      <c r="M329" s="114">
        <f t="shared" si="52"/>
        <v>0</v>
      </c>
    </row>
    <row r="330" spans="1:13">
      <c r="A330">
        <v>277</v>
      </c>
      <c r="B330" s="78">
        <f t="shared" ca="1" si="53"/>
        <v>54099.75</v>
      </c>
      <c r="C330" s="74">
        <f>IF($F$8*12&gt;=A330,Amort!D293,0)</f>
        <v>0</v>
      </c>
      <c r="D330" s="75">
        <f t="shared" ca="1" si="45"/>
        <v>0</v>
      </c>
      <c r="E330" s="75">
        <f t="shared" ca="1" si="46"/>
        <v>0</v>
      </c>
      <c r="F330" s="75">
        <f t="shared" ca="1" si="47"/>
        <v>0</v>
      </c>
      <c r="G330" s="75"/>
      <c r="H330" s="75">
        <f t="shared" ca="1" si="48"/>
        <v>0</v>
      </c>
      <c r="I330" s="75">
        <f t="shared" ca="1" si="49"/>
        <v>0</v>
      </c>
      <c r="J330" s="75">
        <f t="shared" ca="1" si="50"/>
        <v>0</v>
      </c>
      <c r="K330" s="88"/>
      <c r="L330" s="113">
        <f t="shared" si="51"/>
        <v>0</v>
      </c>
      <c r="M330" s="114">
        <f t="shared" si="52"/>
        <v>0</v>
      </c>
    </row>
    <row r="331" spans="1:13">
      <c r="A331">
        <v>278</v>
      </c>
      <c r="B331" s="78">
        <f t="shared" ca="1" si="53"/>
        <v>54130.1875</v>
      </c>
      <c r="C331" s="74">
        <f>IF($F$8*12&gt;=A331,Amort!D294,0)</f>
        <v>0</v>
      </c>
      <c r="D331" s="75">
        <f t="shared" ca="1" si="45"/>
        <v>0</v>
      </c>
      <c r="E331" s="75">
        <f t="shared" ca="1" si="46"/>
        <v>0</v>
      </c>
      <c r="F331" s="75">
        <f t="shared" ca="1" si="47"/>
        <v>0</v>
      </c>
      <c r="G331" s="75"/>
      <c r="H331" s="75">
        <f t="shared" ca="1" si="48"/>
        <v>0</v>
      </c>
      <c r="I331" s="75">
        <f t="shared" ca="1" si="49"/>
        <v>0</v>
      </c>
      <c r="J331" s="75">
        <f t="shared" ca="1" si="50"/>
        <v>0</v>
      </c>
      <c r="K331" s="88"/>
      <c r="L331" s="113">
        <f t="shared" si="51"/>
        <v>0</v>
      </c>
      <c r="M331" s="114">
        <f t="shared" si="52"/>
        <v>0</v>
      </c>
    </row>
    <row r="332" spans="1:13">
      <c r="A332">
        <v>279</v>
      </c>
      <c r="B332" s="78">
        <f t="shared" ca="1" si="53"/>
        <v>54160.625</v>
      </c>
      <c r="C332" s="74">
        <f>IF($F$8*12&gt;=A332,Amort!D295,0)</f>
        <v>0</v>
      </c>
      <c r="D332" s="75">
        <f t="shared" ca="1" si="45"/>
        <v>0</v>
      </c>
      <c r="E332" s="75">
        <f t="shared" ca="1" si="46"/>
        <v>0</v>
      </c>
      <c r="F332" s="75">
        <f t="shared" ca="1" si="47"/>
        <v>0</v>
      </c>
      <c r="G332" s="75"/>
      <c r="H332" s="75">
        <f t="shared" ca="1" si="48"/>
        <v>0</v>
      </c>
      <c r="I332" s="75">
        <f t="shared" ca="1" si="49"/>
        <v>0</v>
      </c>
      <c r="J332" s="75">
        <f t="shared" ca="1" si="50"/>
        <v>0</v>
      </c>
      <c r="K332" s="88"/>
      <c r="L332" s="113">
        <f t="shared" si="51"/>
        <v>0</v>
      </c>
      <c r="M332" s="114">
        <f t="shared" si="52"/>
        <v>0</v>
      </c>
    </row>
    <row r="333" spans="1:13">
      <c r="A333">
        <v>280</v>
      </c>
      <c r="B333" s="78">
        <f t="shared" ca="1" si="53"/>
        <v>54191.0625</v>
      </c>
      <c r="C333" s="74">
        <f>IF($F$8*12&gt;=A333,Amort!D296,0)</f>
        <v>0</v>
      </c>
      <c r="D333" s="75">
        <f t="shared" ca="1" si="45"/>
        <v>0</v>
      </c>
      <c r="E333" s="75">
        <f t="shared" ca="1" si="46"/>
        <v>0</v>
      </c>
      <c r="F333" s="75">
        <f t="shared" ca="1" si="47"/>
        <v>0</v>
      </c>
      <c r="G333" s="75"/>
      <c r="H333" s="75">
        <f t="shared" ca="1" si="48"/>
        <v>0</v>
      </c>
      <c r="I333" s="75">
        <f t="shared" ca="1" si="49"/>
        <v>0</v>
      </c>
      <c r="J333" s="75">
        <f t="shared" ca="1" si="50"/>
        <v>0</v>
      </c>
      <c r="K333" s="88"/>
      <c r="L333" s="113">
        <f t="shared" si="51"/>
        <v>0</v>
      </c>
      <c r="M333" s="114">
        <f t="shared" si="52"/>
        <v>0</v>
      </c>
    </row>
    <row r="334" spans="1:13">
      <c r="A334">
        <v>281</v>
      </c>
      <c r="B334" s="78">
        <f t="shared" ca="1" si="53"/>
        <v>54221.5</v>
      </c>
      <c r="C334" s="74">
        <f>IF($F$8*12&gt;=A334,Amort!D297,0)</f>
        <v>0</v>
      </c>
      <c r="D334" s="75">
        <f t="shared" ca="1" si="45"/>
        <v>0</v>
      </c>
      <c r="E334" s="75">
        <f t="shared" ca="1" si="46"/>
        <v>0</v>
      </c>
      <c r="F334" s="75">
        <f t="shared" ca="1" si="47"/>
        <v>0</v>
      </c>
      <c r="G334" s="75"/>
      <c r="H334" s="75">
        <f t="shared" ca="1" si="48"/>
        <v>0</v>
      </c>
      <c r="I334" s="75">
        <f t="shared" ca="1" si="49"/>
        <v>0</v>
      </c>
      <c r="J334" s="75">
        <f t="shared" ca="1" si="50"/>
        <v>0</v>
      </c>
      <c r="K334" s="88"/>
      <c r="L334" s="113">
        <f t="shared" si="51"/>
        <v>0</v>
      </c>
      <c r="M334" s="114">
        <f t="shared" si="52"/>
        <v>0</v>
      </c>
    </row>
    <row r="335" spans="1:13">
      <c r="A335">
        <v>282</v>
      </c>
      <c r="B335" s="78">
        <f t="shared" ca="1" si="53"/>
        <v>54251.9375</v>
      </c>
      <c r="C335" s="74">
        <f>IF($F$8*12&gt;=A335,Amort!D298,0)</f>
        <v>0</v>
      </c>
      <c r="D335" s="75">
        <f t="shared" ca="1" si="45"/>
        <v>0</v>
      </c>
      <c r="E335" s="75">
        <f t="shared" ca="1" si="46"/>
        <v>0</v>
      </c>
      <c r="F335" s="75">
        <f t="shared" ca="1" si="47"/>
        <v>0</v>
      </c>
      <c r="G335" s="75"/>
      <c r="H335" s="75">
        <f t="shared" ca="1" si="48"/>
        <v>0</v>
      </c>
      <c r="I335" s="75">
        <f t="shared" ca="1" si="49"/>
        <v>0</v>
      </c>
      <c r="J335" s="75">
        <f t="shared" ca="1" si="50"/>
        <v>0</v>
      </c>
      <c r="K335" s="88"/>
      <c r="L335" s="113">
        <f t="shared" si="51"/>
        <v>0</v>
      </c>
      <c r="M335" s="114">
        <f t="shared" si="52"/>
        <v>0</v>
      </c>
    </row>
    <row r="336" spans="1:13">
      <c r="A336">
        <v>283</v>
      </c>
      <c r="B336" s="78">
        <f t="shared" ca="1" si="53"/>
        <v>54282.375</v>
      </c>
      <c r="C336" s="74">
        <f>IF($F$8*12&gt;=A336,Amort!D299,0)</f>
        <v>0</v>
      </c>
      <c r="D336" s="75">
        <f t="shared" ca="1" si="45"/>
        <v>0</v>
      </c>
      <c r="E336" s="75">
        <f t="shared" ca="1" si="46"/>
        <v>0</v>
      </c>
      <c r="F336" s="75">
        <f t="shared" ca="1" si="47"/>
        <v>0</v>
      </c>
      <c r="G336" s="75"/>
      <c r="H336" s="75">
        <f t="shared" ca="1" si="48"/>
        <v>0</v>
      </c>
      <c r="I336" s="75">
        <f t="shared" ca="1" si="49"/>
        <v>0</v>
      </c>
      <c r="J336" s="75">
        <f t="shared" ca="1" si="50"/>
        <v>0</v>
      </c>
      <c r="K336" s="88"/>
      <c r="L336" s="113">
        <f t="shared" si="51"/>
        <v>0</v>
      </c>
      <c r="M336" s="114">
        <f t="shared" si="52"/>
        <v>0</v>
      </c>
    </row>
    <row r="337" spans="1:13">
      <c r="A337">
        <v>284</v>
      </c>
      <c r="B337" s="78">
        <f t="shared" ca="1" si="53"/>
        <v>54312.8125</v>
      </c>
      <c r="C337" s="74">
        <f>IF($F$8*12&gt;=A337,Amort!D300,0)</f>
        <v>0</v>
      </c>
      <c r="D337" s="75">
        <f t="shared" ca="1" si="45"/>
        <v>0</v>
      </c>
      <c r="E337" s="75">
        <f t="shared" ca="1" si="46"/>
        <v>0</v>
      </c>
      <c r="F337" s="75">
        <f t="shared" ca="1" si="47"/>
        <v>0</v>
      </c>
      <c r="G337" s="75"/>
      <c r="H337" s="75">
        <f t="shared" ca="1" si="48"/>
        <v>0</v>
      </c>
      <c r="I337" s="75">
        <f t="shared" ca="1" si="49"/>
        <v>0</v>
      </c>
      <c r="J337" s="75">
        <f t="shared" ca="1" si="50"/>
        <v>0</v>
      </c>
      <c r="K337" s="88"/>
      <c r="L337" s="113">
        <f t="shared" si="51"/>
        <v>0</v>
      </c>
      <c r="M337" s="114">
        <f t="shared" si="52"/>
        <v>0</v>
      </c>
    </row>
    <row r="338" spans="1:13">
      <c r="A338">
        <v>285</v>
      </c>
      <c r="B338" s="78">
        <f t="shared" ca="1" si="53"/>
        <v>54343.25</v>
      </c>
      <c r="C338" s="74">
        <f>IF($F$8*12&gt;=A338,Amort!D301,0)</f>
        <v>0</v>
      </c>
      <c r="D338" s="75">
        <f t="shared" ca="1" si="45"/>
        <v>0</v>
      </c>
      <c r="E338" s="75">
        <f t="shared" ca="1" si="46"/>
        <v>0</v>
      </c>
      <c r="F338" s="75">
        <f t="shared" ca="1" si="47"/>
        <v>0</v>
      </c>
      <c r="G338" s="75"/>
      <c r="H338" s="75">
        <f t="shared" ca="1" si="48"/>
        <v>0</v>
      </c>
      <c r="I338" s="75">
        <f t="shared" ca="1" si="49"/>
        <v>0</v>
      </c>
      <c r="J338" s="75">
        <f t="shared" ca="1" si="50"/>
        <v>0</v>
      </c>
      <c r="K338" s="88"/>
      <c r="L338" s="113">
        <f t="shared" si="51"/>
        <v>0</v>
      </c>
      <c r="M338" s="114">
        <f t="shared" si="52"/>
        <v>0</v>
      </c>
    </row>
    <row r="339" spans="1:13">
      <c r="A339">
        <v>286</v>
      </c>
      <c r="B339" s="78">
        <f t="shared" ca="1" si="53"/>
        <v>54373.6875</v>
      </c>
      <c r="C339" s="74">
        <f>IF($F$8*12&gt;=A339,Amort!D302,0)</f>
        <v>0</v>
      </c>
      <c r="D339" s="75">
        <f t="shared" ca="1" si="45"/>
        <v>0</v>
      </c>
      <c r="E339" s="75">
        <f t="shared" ca="1" si="46"/>
        <v>0</v>
      </c>
      <c r="F339" s="75">
        <f t="shared" ca="1" si="47"/>
        <v>0</v>
      </c>
      <c r="G339" s="75"/>
      <c r="H339" s="75">
        <f t="shared" ca="1" si="48"/>
        <v>0</v>
      </c>
      <c r="I339" s="75">
        <f t="shared" ca="1" si="49"/>
        <v>0</v>
      </c>
      <c r="J339" s="75">
        <f t="shared" ca="1" si="50"/>
        <v>0</v>
      </c>
      <c r="K339" s="88"/>
      <c r="L339" s="113">
        <f t="shared" si="51"/>
        <v>0</v>
      </c>
      <c r="M339" s="114">
        <f t="shared" si="52"/>
        <v>0</v>
      </c>
    </row>
    <row r="340" spans="1:13">
      <c r="A340">
        <v>287</v>
      </c>
      <c r="B340" s="78">
        <f t="shared" ca="1" si="53"/>
        <v>54404.125</v>
      </c>
      <c r="C340" s="74">
        <f>IF($F$8*12&gt;=A340,Amort!D303,0)</f>
        <v>0</v>
      </c>
      <c r="D340" s="75">
        <f t="shared" ca="1" si="45"/>
        <v>0</v>
      </c>
      <c r="E340" s="75">
        <f t="shared" ca="1" si="46"/>
        <v>0</v>
      </c>
      <c r="F340" s="75">
        <f t="shared" ca="1" si="47"/>
        <v>0</v>
      </c>
      <c r="G340" s="75"/>
      <c r="H340" s="75">
        <f t="shared" ca="1" si="48"/>
        <v>0</v>
      </c>
      <c r="I340" s="75">
        <f t="shared" ca="1" si="49"/>
        <v>0</v>
      </c>
      <c r="J340" s="75">
        <f t="shared" ca="1" si="50"/>
        <v>0</v>
      </c>
      <c r="K340" s="88"/>
      <c r="L340" s="113">
        <f t="shared" si="51"/>
        <v>0</v>
      </c>
      <c r="M340" s="114">
        <f t="shared" si="52"/>
        <v>0</v>
      </c>
    </row>
    <row r="341" spans="1:13">
      <c r="A341">
        <v>288</v>
      </c>
      <c r="B341" s="78">
        <f t="shared" ca="1" si="53"/>
        <v>54434.5625</v>
      </c>
      <c r="C341" s="74">
        <f>IF($F$8*12&gt;=A341,Amort!D304,0)</f>
        <v>0</v>
      </c>
      <c r="D341" s="75">
        <f t="shared" ca="1" si="45"/>
        <v>0</v>
      </c>
      <c r="E341" s="75">
        <f t="shared" ca="1" si="46"/>
        <v>0</v>
      </c>
      <c r="F341" s="75">
        <f t="shared" ca="1" si="47"/>
        <v>0</v>
      </c>
      <c r="G341" s="75"/>
      <c r="H341" s="75">
        <f t="shared" ca="1" si="48"/>
        <v>0</v>
      </c>
      <c r="I341" s="75">
        <f t="shared" ca="1" si="49"/>
        <v>0</v>
      </c>
      <c r="J341" s="75">
        <f t="shared" ca="1" si="50"/>
        <v>0</v>
      </c>
      <c r="K341" s="88"/>
      <c r="L341" s="113">
        <f t="shared" si="51"/>
        <v>0</v>
      </c>
      <c r="M341" s="114">
        <f t="shared" si="52"/>
        <v>0</v>
      </c>
    </row>
    <row r="342" spans="1:13">
      <c r="A342">
        <v>289</v>
      </c>
      <c r="B342" s="78">
        <f t="shared" ca="1" si="53"/>
        <v>54465</v>
      </c>
      <c r="C342" s="74">
        <f>IF($F$8*12&gt;=A342,Amort!D305,0)</f>
        <v>0</v>
      </c>
      <c r="D342" s="75">
        <f t="shared" ca="1" si="45"/>
        <v>0</v>
      </c>
      <c r="E342" s="75">
        <f t="shared" ca="1" si="46"/>
        <v>0</v>
      </c>
      <c r="F342" s="75">
        <f t="shared" ca="1" si="47"/>
        <v>0</v>
      </c>
      <c r="G342" s="75"/>
      <c r="H342" s="75">
        <f t="shared" ca="1" si="48"/>
        <v>0</v>
      </c>
      <c r="I342" s="75">
        <f t="shared" ca="1" si="49"/>
        <v>0</v>
      </c>
      <c r="J342" s="75">
        <f t="shared" ca="1" si="50"/>
        <v>0</v>
      </c>
      <c r="K342" s="88"/>
      <c r="L342" s="113">
        <f t="shared" si="51"/>
        <v>0</v>
      </c>
      <c r="M342" s="114">
        <f t="shared" si="52"/>
        <v>0</v>
      </c>
    </row>
    <row r="343" spans="1:13">
      <c r="A343">
        <v>290</v>
      </c>
      <c r="B343" s="78">
        <f t="shared" ca="1" si="53"/>
        <v>54495.4375</v>
      </c>
      <c r="C343" s="74">
        <f>IF($F$8*12&gt;=A343,Amort!D306,0)</f>
        <v>0</v>
      </c>
      <c r="D343" s="75">
        <f t="shared" ca="1" si="45"/>
        <v>0</v>
      </c>
      <c r="E343" s="75">
        <f t="shared" ca="1" si="46"/>
        <v>0</v>
      </c>
      <c r="F343" s="75">
        <f t="shared" ca="1" si="47"/>
        <v>0</v>
      </c>
      <c r="G343" s="75"/>
      <c r="H343" s="75">
        <f t="shared" ca="1" si="48"/>
        <v>0</v>
      </c>
      <c r="I343" s="75">
        <f t="shared" ca="1" si="49"/>
        <v>0</v>
      </c>
      <c r="J343" s="75">
        <f t="shared" ca="1" si="50"/>
        <v>0</v>
      </c>
      <c r="K343" s="88"/>
      <c r="L343" s="113">
        <f t="shared" si="51"/>
        <v>0</v>
      </c>
      <c r="M343" s="114">
        <f t="shared" si="52"/>
        <v>0</v>
      </c>
    </row>
    <row r="344" spans="1:13">
      <c r="A344">
        <v>291</v>
      </c>
      <c r="B344" s="78">
        <f t="shared" ca="1" si="53"/>
        <v>54525.875</v>
      </c>
      <c r="C344" s="74">
        <f>IF($F$8*12&gt;=A344,Amort!D307,0)</f>
        <v>0</v>
      </c>
      <c r="D344" s="75">
        <f t="shared" ca="1" si="45"/>
        <v>0</v>
      </c>
      <c r="E344" s="75">
        <f t="shared" ca="1" si="46"/>
        <v>0</v>
      </c>
      <c r="F344" s="75">
        <f t="shared" ca="1" si="47"/>
        <v>0</v>
      </c>
      <c r="G344" s="75"/>
      <c r="H344" s="75">
        <f t="shared" ca="1" si="48"/>
        <v>0</v>
      </c>
      <c r="I344" s="75">
        <f t="shared" ca="1" si="49"/>
        <v>0</v>
      </c>
      <c r="J344" s="75">
        <f t="shared" ca="1" si="50"/>
        <v>0</v>
      </c>
      <c r="K344" s="88"/>
      <c r="L344" s="113">
        <f t="shared" si="51"/>
        <v>0</v>
      </c>
      <c r="M344" s="114">
        <f t="shared" si="52"/>
        <v>0</v>
      </c>
    </row>
    <row r="345" spans="1:13">
      <c r="A345">
        <v>292</v>
      </c>
      <c r="B345" s="78">
        <f t="shared" ca="1" si="53"/>
        <v>54556.3125</v>
      </c>
      <c r="C345" s="74">
        <f>IF($F$8*12&gt;=A345,Amort!D308,0)</f>
        <v>0</v>
      </c>
      <c r="D345" s="75">
        <f t="shared" ca="1" si="45"/>
        <v>0</v>
      </c>
      <c r="E345" s="75">
        <f t="shared" ca="1" si="46"/>
        <v>0</v>
      </c>
      <c r="F345" s="75">
        <f t="shared" ca="1" si="47"/>
        <v>0</v>
      </c>
      <c r="G345" s="75"/>
      <c r="H345" s="75">
        <f t="shared" ca="1" si="48"/>
        <v>0</v>
      </c>
      <c r="I345" s="75">
        <f t="shared" ca="1" si="49"/>
        <v>0</v>
      </c>
      <c r="J345" s="75">
        <f t="shared" ca="1" si="50"/>
        <v>0</v>
      </c>
      <c r="K345" s="88"/>
      <c r="L345" s="113">
        <f t="shared" si="51"/>
        <v>0</v>
      </c>
      <c r="M345" s="114">
        <f t="shared" si="52"/>
        <v>0</v>
      </c>
    </row>
    <row r="346" spans="1:13">
      <c r="A346">
        <v>293</v>
      </c>
      <c r="B346" s="78">
        <f t="shared" ca="1" si="53"/>
        <v>54586.75</v>
      </c>
      <c r="C346" s="74">
        <f>IF($F$8*12&gt;=A346,Amort!D309,0)</f>
        <v>0</v>
      </c>
      <c r="D346" s="75">
        <f t="shared" ca="1" si="45"/>
        <v>0</v>
      </c>
      <c r="E346" s="75">
        <f t="shared" ca="1" si="46"/>
        <v>0</v>
      </c>
      <c r="F346" s="75">
        <f t="shared" ca="1" si="47"/>
        <v>0</v>
      </c>
      <c r="G346" s="75"/>
      <c r="H346" s="75">
        <f t="shared" ca="1" si="48"/>
        <v>0</v>
      </c>
      <c r="I346" s="75">
        <f t="shared" ca="1" si="49"/>
        <v>0</v>
      </c>
      <c r="J346" s="75">
        <f t="shared" ca="1" si="50"/>
        <v>0</v>
      </c>
      <c r="K346" s="88"/>
      <c r="L346" s="113">
        <f t="shared" si="51"/>
        <v>0</v>
      </c>
      <c r="M346" s="114">
        <f t="shared" si="52"/>
        <v>0</v>
      </c>
    </row>
    <row r="347" spans="1:13">
      <c r="A347">
        <v>294</v>
      </c>
      <c r="B347" s="78">
        <f t="shared" ca="1" si="53"/>
        <v>54617.1875</v>
      </c>
      <c r="C347" s="74">
        <f>IF($F$8*12&gt;=A347,Amort!D310,0)</f>
        <v>0</v>
      </c>
      <c r="D347" s="75">
        <f t="shared" ca="1" si="45"/>
        <v>0</v>
      </c>
      <c r="E347" s="75">
        <f t="shared" ca="1" si="46"/>
        <v>0</v>
      </c>
      <c r="F347" s="75">
        <f t="shared" ca="1" si="47"/>
        <v>0</v>
      </c>
      <c r="G347" s="75"/>
      <c r="H347" s="75">
        <f t="shared" ca="1" si="48"/>
        <v>0</v>
      </c>
      <c r="I347" s="75">
        <f t="shared" ca="1" si="49"/>
        <v>0</v>
      </c>
      <c r="J347" s="75">
        <f t="shared" ca="1" si="50"/>
        <v>0</v>
      </c>
      <c r="K347" s="88"/>
      <c r="L347" s="113">
        <f t="shared" si="51"/>
        <v>0</v>
      </c>
      <c r="M347" s="114">
        <f t="shared" si="52"/>
        <v>0</v>
      </c>
    </row>
    <row r="348" spans="1:13">
      <c r="A348">
        <v>295</v>
      </c>
      <c r="B348" s="78">
        <f t="shared" ca="1" si="53"/>
        <v>54647.625</v>
      </c>
      <c r="C348" s="74">
        <f>IF($F$8*12&gt;=A348,Amort!D311,0)</f>
        <v>0</v>
      </c>
      <c r="D348" s="75">
        <f t="shared" ca="1" si="45"/>
        <v>0</v>
      </c>
      <c r="E348" s="75">
        <f t="shared" ca="1" si="46"/>
        <v>0</v>
      </c>
      <c r="F348" s="75">
        <f t="shared" ca="1" si="47"/>
        <v>0</v>
      </c>
      <c r="G348" s="75"/>
      <c r="H348" s="75">
        <f t="shared" ca="1" si="48"/>
        <v>0</v>
      </c>
      <c r="I348" s="75">
        <f t="shared" ca="1" si="49"/>
        <v>0</v>
      </c>
      <c r="J348" s="75">
        <f t="shared" ca="1" si="50"/>
        <v>0</v>
      </c>
      <c r="K348" s="88"/>
      <c r="L348" s="113">
        <f t="shared" si="51"/>
        <v>0</v>
      </c>
      <c r="M348" s="114">
        <f t="shared" si="52"/>
        <v>0</v>
      </c>
    </row>
    <row r="349" spans="1:13">
      <c r="A349">
        <v>296</v>
      </c>
      <c r="B349" s="78">
        <f t="shared" ca="1" si="53"/>
        <v>54678.0625</v>
      </c>
      <c r="C349" s="74">
        <f>IF($F$8*12&gt;=A349,Amort!D312,0)</f>
        <v>0</v>
      </c>
      <c r="D349" s="75">
        <f t="shared" ca="1" si="45"/>
        <v>0</v>
      </c>
      <c r="E349" s="75">
        <f t="shared" ca="1" si="46"/>
        <v>0</v>
      </c>
      <c r="F349" s="75">
        <f t="shared" ca="1" si="47"/>
        <v>0</v>
      </c>
      <c r="G349" s="75"/>
      <c r="H349" s="75">
        <f t="shared" ca="1" si="48"/>
        <v>0</v>
      </c>
      <c r="I349" s="75">
        <f t="shared" ca="1" si="49"/>
        <v>0</v>
      </c>
      <c r="J349" s="75">
        <f t="shared" ca="1" si="50"/>
        <v>0</v>
      </c>
      <c r="K349" s="88"/>
      <c r="L349" s="113">
        <f t="shared" si="51"/>
        <v>0</v>
      </c>
      <c r="M349" s="114">
        <f t="shared" si="52"/>
        <v>0</v>
      </c>
    </row>
    <row r="350" spans="1:13">
      <c r="A350">
        <v>297</v>
      </c>
      <c r="B350" s="78">
        <f t="shared" ca="1" si="53"/>
        <v>54708.5</v>
      </c>
      <c r="C350" s="74">
        <f>IF($F$8*12&gt;=A350,Amort!D313,0)</f>
        <v>0</v>
      </c>
      <c r="D350" s="75">
        <f t="shared" ca="1" si="45"/>
        <v>0</v>
      </c>
      <c r="E350" s="75">
        <f t="shared" ca="1" si="46"/>
        <v>0</v>
      </c>
      <c r="F350" s="75">
        <f t="shared" ca="1" si="47"/>
        <v>0</v>
      </c>
      <c r="G350" s="75"/>
      <c r="H350" s="75">
        <f t="shared" ca="1" si="48"/>
        <v>0</v>
      </c>
      <c r="I350" s="75">
        <f t="shared" ca="1" si="49"/>
        <v>0</v>
      </c>
      <c r="J350" s="75">
        <f t="shared" ca="1" si="50"/>
        <v>0</v>
      </c>
      <c r="K350" s="88"/>
      <c r="L350" s="113">
        <f t="shared" si="51"/>
        <v>0</v>
      </c>
      <c r="M350" s="114">
        <f t="shared" si="52"/>
        <v>0</v>
      </c>
    </row>
    <row r="351" spans="1:13">
      <c r="A351">
        <v>298</v>
      </c>
      <c r="B351" s="78">
        <f t="shared" ca="1" si="53"/>
        <v>54738.9375</v>
      </c>
      <c r="C351" s="74">
        <f>IF($F$8*12&gt;=A351,Amort!D314,0)</f>
        <v>0</v>
      </c>
      <c r="D351" s="75">
        <f t="shared" ca="1" si="45"/>
        <v>0</v>
      </c>
      <c r="E351" s="75">
        <f t="shared" ca="1" si="46"/>
        <v>0</v>
      </c>
      <c r="F351" s="75">
        <f t="shared" ca="1" si="47"/>
        <v>0</v>
      </c>
      <c r="G351" s="75"/>
      <c r="H351" s="75">
        <f t="shared" ca="1" si="48"/>
        <v>0</v>
      </c>
      <c r="I351" s="75">
        <f t="shared" ca="1" si="49"/>
        <v>0</v>
      </c>
      <c r="J351" s="75">
        <f t="shared" ca="1" si="50"/>
        <v>0</v>
      </c>
      <c r="K351" s="88"/>
      <c r="L351" s="113">
        <f t="shared" si="51"/>
        <v>0</v>
      </c>
      <c r="M351" s="114">
        <f t="shared" si="52"/>
        <v>0</v>
      </c>
    </row>
    <row r="352" spans="1:13">
      <c r="A352">
        <v>299</v>
      </c>
      <c r="B352" s="78">
        <f t="shared" ca="1" si="53"/>
        <v>54769.375</v>
      </c>
      <c r="C352" s="74">
        <f>IF($F$8*12&gt;=A352,Amort!D315,0)</f>
        <v>0</v>
      </c>
      <c r="D352" s="75">
        <f t="shared" ca="1" si="45"/>
        <v>0</v>
      </c>
      <c r="E352" s="75">
        <f t="shared" ca="1" si="46"/>
        <v>0</v>
      </c>
      <c r="F352" s="75">
        <f t="shared" ca="1" si="47"/>
        <v>0</v>
      </c>
      <c r="G352" s="75"/>
      <c r="H352" s="75">
        <f t="shared" ca="1" si="48"/>
        <v>0</v>
      </c>
      <c r="I352" s="75">
        <f t="shared" ca="1" si="49"/>
        <v>0</v>
      </c>
      <c r="J352" s="75">
        <f t="shared" ca="1" si="50"/>
        <v>0</v>
      </c>
      <c r="K352" s="88"/>
      <c r="L352" s="113">
        <f t="shared" si="51"/>
        <v>0</v>
      </c>
      <c r="M352" s="114">
        <f t="shared" si="52"/>
        <v>0</v>
      </c>
    </row>
    <row r="353" spans="1:13">
      <c r="A353">
        <v>300</v>
      </c>
      <c r="B353" s="78">
        <f t="shared" ca="1" si="53"/>
        <v>54799.8125</v>
      </c>
      <c r="C353" s="74">
        <f>IF($F$8*12&gt;=A353,Amort!D316,0)</f>
        <v>0</v>
      </c>
      <c r="D353" s="75">
        <f t="shared" ca="1" si="45"/>
        <v>0</v>
      </c>
      <c r="E353" s="75">
        <f t="shared" ca="1" si="46"/>
        <v>0</v>
      </c>
      <c r="F353" s="75">
        <f t="shared" ca="1" si="47"/>
        <v>0</v>
      </c>
      <c r="G353" s="75"/>
      <c r="H353" s="75">
        <f t="shared" ca="1" si="48"/>
        <v>0</v>
      </c>
      <c r="I353" s="75">
        <f t="shared" ca="1" si="49"/>
        <v>0</v>
      </c>
      <c r="J353" s="75">
        <f t="shared" ca="1" si="50"/>
        <v>0</v>
      </c>
      <c r="K353" s="88"/>
      <c r="L353" s="113">
        <f t="shared" si="51"/>
        <v>0</v>
      </c>
      <c r="M353" s="114">
        <f t="shared" si="52"/>
        <v>0</v>
      </c>
    </row>
    <row r="354" spans="1:13">
      <c r="A354">
        <v>301</v>
      </c>
      <c r="B354" s="78">
        <f t="shared" ca="1" si="53"/>
        <v>54830.25</v>
      </c>
      <c r="C354" s="74">
        <f>IF($F$8*12&gt;=A354,Amort!D317,0)</f>
        <v>0</v>
      </c>
      <c r="D354" s="75">
        <f t="shared" ref="D354:D414" ca="1" si="54">$C354*(D$17-$F$9)*(B355-B354)/$O$11</f>
        <v>0</v>
      </c>
      <c r="E354" s="75">
        <f t="shared" ref="E354:E414" ca="1" si="55">$C354*(E$17-$F$9)*(B355-B354)/$O$11</f>
        <v>0</v>
      </c>
      <c r="F354" s="75">
        <f t="shared" ref="F354:F414" ca="1" si="56">$C354*(F$17-$F$9)*(B355-B354)/$O$11</f>
        <v>0</v>
      </c>
      <c r="G354" s="75"/>
      <c r="H354" s="75">
        <f t="shared" ref="H354:H414" ca="1" si="57">$C354*(H$17-$F$9)*(B355-B354)/$O$11</f>
        <v>0</v>
      </c>
      <c r="I354" s="75">
        <f t="shared" ref="I354:I414" ca="1" si="58">$C354*(I$17-$F$9)*(B355-B354)/$O$11</f>
        <v>0</v>
      </c>
      <c r="J354" s="75">
        <f t="shared" ref="J354:J414" ca="1" si="59">$C354*(J$17-$F$9)*(B355-B354)/$O$11</f>
        <v>0</v>
      </c>
      <c r="K354" s="88"/>
      <c r="L354" s="113">
        <f t="shared" si="51"/>
        <v>0</v>
      </c>
      <c r="M354" s="114">
        <f t="shared" si="52"/>
        <v>0</v>
      </c>
    </row>
    <row r="355" spans="1:13">
      <c r="A355">
        <v>302</v>
      </c>
      <c r="B355" s="78">
        <f t="shared" ca="1" si="53"/>
        <v>54860.6875</v>
      </c>
      <c r="C355" s="74">
        <f>IF($F$8*12&gt;=A355,Amort!D318,0)</f>
        <v>0</v>
      </c>
      <c r="D355" s="75">
        <f t="shared" ca="1" si="54"/>
        <v>0</v>
      </c>
      <c r="E355" s="75">
        <f t="shared" ca="1" si="55"/>
        <v>0</v>
      </c>
      <c r="F355" s="75">
        <f t="shared" ca="1" si="56"/>
        <v>0</v>
      </c>
      <c r="G355" s="75"/>
      <c r="H355" s="75">
        <f t="shared" ca="1" si="57"/>
        <v>0</v>
      </c>
      <c r="I355" s="75">
        <f t="shared" ca="1" si="58"/>
        <v>0</v>
      </c>
      <c r="J355" s="75">
        <f t="shared" ca="1" si="59"/>
        <v>0</v>
      </c>
      <c r="L355" s="113">
        <f>SUM(L54:L354)</f>
        <v>2800000</v>
      </c>
      <c r="M355" s="113">
        <f>SUM(M54:M354)</f>
        <v>97113942.890674695</v>
      </c>
    </row>
    <row r="356" spans="1:13">
      <c r="A356">
        <v>303</v>
      </c>
      <c r="B356" s="78">
        <f t="shared" ca="1" si="53"/>
        <v>54891.125</v>
      </c>
      <c r="C356" s="74">
        <f>IF($F$8*12&gt;=A356,Amort!D319,0)</f>
        <v>0</v>
      </c>
      <c r="D356" s="75">
        <f t="shared" ca="1" si="54"/>
        <v>0</v>
      </c>
      <c r="E356" s="75">
        <f t="shared" ca="1" si="55"/>
        <v>0</v>
      </c>
      <c r="F356" s="75">
        <f t="shared" ca="1" si="56"/>
        <v>0</v>
      </c>
      <c r="G356" s="75"/>
      <c r="H356" s="75">
        <f t="shared" ca="1" si="57"/>
        <v>0</v>
      </c>
      <c r="I356" s="75">
        <f t="shared" ca="1" si="58"/>
        <v>0</v>
      </c>
      <c r="J356" s="75">
        <f t="shared" ca="1" si="59"/>
        <v>0</v>
      </c>
    </row>
    <row r="357" spans="1:13">
      <c r="A357">
        <v>304</v>
      </c>
      <c r="B357" s="78">
        <f t="shared" ca="1" si="53"/>
        <v>54921.5625</v>
      </c>
      <c r="C357" s="74">
        <f>IF($F$8*12&gt;=A357,Amort!D320,0)</f>
        <v>0</v>
      </c>
      <c r="D357" s="75">
        <f t="shared" ca="1" si="54"/>
        <v>0</v>
      </c>
      <c r="E357" s="75">
        <f t="shared" ca="1" si="55"/>
        <v>0</v>
      </c>
      <c r="F357" s="75">
        <f t="shared" ca="1" si="56"/>
        <v>0</v>
      </c>
      <c r="G357" s="75"/>
      <c r="H357" s="75">
        <f t="shared" ca="1" si="57"/>
        <v>0</v>
      </c>
      <c r="I357" s="75">
        <f t="shared" ca="1" si="58"/>
        <v>0</v>
      </c>
      <c r="J357" s="75">
        <f t="shared" ca="1" si="59"/>
        <v>0</v>
      </c>
    </row>
    <row r="358" spans="1:13">
      <c r="A358">
        <v>305</v>
      </c>
      <c r="B358" s="78">
        <f t="shared" ca="1" si="53"/>
        <v>54952</v>
      </c>
      <c r="C358" s="74">
        <f>IF($F$8*12&gt;=A358,Amort!D321,0)</f>
        <v>0</v>
      </c>
      <c r="D358" s="75">
        <f t="shared" ca="1" si="54"/>
        <v>0</v>
      </c>
      <c r="E358" s="75">
        <f t="shared" ca="1" si="55"/>
        <v>0</v>
      </c>
      <c r="F358" s="75">
        <f t="shared" ca="1" si="56"/>
        <v>0</v>
      </c>
      <c r="G358" s="75"/>
      <c r="H358" s="75">
        <f t="shared" ca="1" si="57"/>
        <v>0</v>
      </c>
      <c r="I358" s="75">
        <f t="shared" ca="1" si="58"/>
        <v>0</v>
      </c>
      <c r="J358" s="75">
        <f t="shared" ca="1" si="59"/>
        <v>0</v>
      </c>
    </row>
    <row r="359" spans="1:13">
      <c r="A359">
        <v>306</v>
      </c>
      <c r="B359" s="78">
        <f t="shared" ca="1" si="53"/>
        <v>54982.4375</v>
      </c>
      <c r="C359" s="74">
        <f>IF($F$8*12&gt;=A359,Amort!D322,0)</f>
        <v>0</v>
      </c>
      <c r="D359" s="75">
        <f t="shared" ca="1" si="54"/>
        <v>0</v>
      </c>
      <c r="E359" s="75">
        <f t="shared" ca="1" si="55"/>
        <v>0</v>
      </c>
      <c r="F359" s="75">
        <f t="shared" ca="1" si="56"/>
        <v>0</v>
      </c>
      <c r="G359" s="75"/>
      <c r="H359" s="75">
        <f t="shared" ca="1" si="57"/>
        <v>0</v>
      </c>
      <c r="I359" s="75">
        <f t="shared" ca="1" si="58"/>
        <v>0</v>
      </c>
      <c r="J359" s="75">
        <f t="shared" ca="1" si="59"/>
        <v>0</v>
      </c>
    </row>
    <row r="360" spans="1:13">
      <c r="A360">
        <v>307</v>
      </c>
      <c r="B360" s="78">
        <f t="shared" ca="1" si="53"/>
        <v>55012.875</v>
      </c>
      <c r="C360" s="74">
        <f>IF($F$8*12&gt;=A360,Amort!D323,0)</f>
        <v>0</v>
      </c>
      <c r="D360" s="75">
        <f t="shared" ca="1" si="54"/>
        <v>0</v>
      </c>
      <c r="E360" s="75">
        <f t="shared" ca="1" si="55"/>
        <v>0</v>
      </c>
      <c r="F360" s="75">
        <f t="shared" ca="1" si="56"/>
        <v>0</v>
      </c>
      <c r="G360" s="75"/>
      <c r="H360" s="75">
        <f t="shared" ca="1" si="57"/>
        <v>0</v>
      </c>
      <c r="I360" s="75">
        <f t="shared" ca="1" si="58"/>
        <v>0</v>
      </c>
      <c r="J360" s="75">
        <f t="shared" ca="1" si="59"/>
        <v>0</v>
      </c>
    </row>
    <row r="361" spans="1:13">
      <c r="A361">
        <v>308</v>
      </c>
      <c r="B361" s="78">
        <f t="shared" ca="1" si="53"/>
        <v>55043.3125</v>
      </c>
      <c r="C361" s="74">
        <f>IF($F$8*12&gt;=A361,Amort!D324,0)</f>
        <v>0</v>
      </c>
      <c r="D361" s="75">
        <f t="shared" ca="1" si="54"/>
        <v>0</v>
      </c>
      <c r="E361" s="75">
        <f t="shared" ca="1" si="55"/>
        <v>0</v>
      </c>
      <c r="F361" s="75">
        <f t="shared" ca="1" si="56"/>
        <v>0</v>
      </c>
      <c r="G361" s="75"/>
      <c r="H361" s="75">
        <f t="shared" ca="1" si="57"/>
        <v>0</v>
      </c>
      <c r="I361" s="75">
        <f t="shared" ca="1" si="58"/>
        <v>0</v>
      </c>
      <c r="J361" s="75">
        <f t="shared" ca="1" si="59"/>
        <v>0</v>
      </c>
    </row>
    <row r="362" spans="1:13">
      <c r="A362">
        <v>309</v>
      </c>
      <c r="B362" s="78">
        <f t="shared" ca="1" si="53"/>
        <v>55073.75</v>
      </c>
      <c r="C362" s="74">
        <f>IF($F$8*12&gt;=A362,Amort!D325,0)</f>
        <v>0</v>
      </c>
      <c r="D362" s="75">
        <f t="shared" ca="1" si="54"/>
        <v>0</v>
      </c>
      <c r="E362" s="75">
        <f t="shared" ca="1" si="55"/>
        <v>0</v>
      </c>
      <c r="F362" s="75">
        <f t="shared" ca="1" si="56"/>
        <v>0</v>
      </c>
      <c r="G362" s="75"/>
      <c r="H362" s="75">
        <f t="shared" ca="1" si="57"/>
        <v>0</v>
      </c>
      <c r="I362" s="75">
        <f t="shared" ca="1" si="58"/>
        <v>0</v>
      </c>
      <c r="J362" s="75">
        <f t="shared" ca="1" si="59"/>
        <v>0</v>
      </c>
    </row>
    <row r="363" spans="1:13">
      <c r="A363">
        <v>310</v>
      </c>
      <c r="B363" s="78">
        <f t="shared" ca="1" si="53"/>
        <v>55104.1875</v>
      </c>
      <c r="C363" s="74">
        <f>IF($F$8*12&gt;=A363,Amort!D326,0)</f>
        <v>0</v>
      </c>
      <c r="D363" s="75">
        <f t="shared" ca="1" si="54"/>
        <v>0</v>
      </c>
      <c r="E363" s="75">
        <f t="shared" ca="1" si="55"/>
        <v>0</v>
      </c>
      <c r="F363" s="75">
        <f t="shared" ca="1" si="56"/>
        <v>0</v>
      </c>
      <c r="G363" s="75"/>
      <c r="H363" s="75">
        <f t="shared" ca="1" si="57"/>
        <v>0</v>
      </c>
      <c r="I363" s="75">
        <f t="shared" ca="1" si="58"/>
        <v>0</v>
      </c>
      <c r="J363" s="75">
        <f t="shared" ca="1" si="59"/>
        <v>0</v>
      </c>
    </row>
    <row r="364" spans="1:13">
      <c r="A364">
        <v>311</v>
      </c>
      <c r="B364" s="78">
        <f t="shared" ca="1" si="53"/>
        <v>55134.625</v>
      </c>
      <c r="C364" s="74">
        <f>IF($F$8*12&gt;=A364,Amort!D327,0)</f>
        <v>0</v>
      </c>
      <c r="D364" s="75">
        <f t="shared" ca="1" si="54"/>
        <v>0</v>
      </c>
      <c r="E364" s="75">
        <f t="shared" ca="1" si="55"/>
        <v>0</v>
      </c>
      <c r="F364" s="75">
        <f t="shared" ca="1" si="56"/>
        <v>0</v>
      </c>
      <c r="G364" s="75"/>
      <c r="H364" s="75">
        <f t="shared" ca="1" si="57"/>
        <v>0</v>
      </c>
      <c r="I364" s="75">
        <f t="shared" ca="1" si="58"/>
        <v>0</v>
      </c>
      <c r="J364" s="75">
        <f t="shared" ca="1" si="59"/>
        <v>0</v>
      </c>
    </row>
    <row r="365" spans="1:13">
      <c r="A365">
        <v>312</v>
      </c>
      <c r="B365" s="78">
        <f t="shared" ca="1" si="53"/>
        <v>55165.0625</v>
      </c>
      <c r="C365" s="74">
        <f>IF($F$8*12&gt;=A365,Amort!D328,0)</f>
        <v>0</v>
      </c>
      <c r="D365" s="75">
        <f t="shared" ca="1" si="54"/>
        <v>0</v>
      </c>
      <c r="E365" s="75">
        <f t="shared" ca="1" si="55"/>
        <v>0</v>
      </c>
      <c r="F365" s="75">
        <f t="shared" ca="1" si="56"/>
        <v>0</v>
      </c>
      <c r="G365" s="75"/>
      <c r="H365" s="75">
        <f t="shared" ca="1" si="57"/>
        <v>0</v>
      </c>
      <c r="I365" s="75">
        <f t="shared" ca="1" si="58"/>
        <v>0</v>
      </c>
      <c r="J365" s="75">
        <f t="shared" ca="1" si="59"/>
        <v>0</v>
      </c>
    </row>
    <row r="366" spans="1:13">
      <c r="A366">
        <v>313</v>
      </c>
      <c r="B366" s="78">
        <f t="shared" ca="1" si="53"/>
        <v>55195.5</v>
      </c>
      <c r="C366" s="74">
        <f>IF($F$8*12&gt;=A366,Amort!D329,0)</f>
        <v>0</v>
      </c>
      <c r="D366" s="75">
        <f t="shared" ca="1" si="54"/>
        <v>0</v>
      </c>
      <c r="E366" s="75">
        <f t="shared" ca="1" si="55"/>
        <v>0</v>
      </c>
      <c r="F366" s="75">
        <f t="shared" ca="1" si="56"/>
        <v>0</v>
      </c>
      <c r="G366" s="75"/>
      <c r="H366" s="75">
        <f t="shared" ca="1" si="57"/>
        <v>0</v>
      </c>
      <c r="I366" s="75">
        <f t="shared" ca="1" si="58"/>
        <v>0</v>
      </c>
      <c r="J366" s="75">
        <f t="shared" ca="1" si="59"/>
        <v>0</v>
      </c>
    </row>
    <row r="367" spans="1:13">
      <c r="A367">
        <v>314</v>
      </c>
      <c r="B367" s="78">
        <f t="shared" ca="1" si="53"/>
        <v>55225.9375</v>
      </c>
      <c r="C367" s="74">
        <f>IF($F$8*12&gt;=A367,Amort!D330,0)</f>
        <v>0</v>
      </c>
      <c r="D367" s="75">
        <f t="shared" ca="1" si="54"/>
        <v>0</v>
      </c>
      <c r="E367" s="75">
        <f t="shared" ca="1" si="55"/>
        <v>0</v>
      </c>
      <c r="F367" s="75">
        <f t="shared" ca="1" si="56"/>
        <v>0</v>
      </c>
      <c r="G367" s="75"/>
      <c r="H367" s="75">
        <f t="shared" ca="1" si="57"/>
        <v>0</v>
      </c>
      <c r="I367" s="75">
        <f t="shared" ca="1" si="58"/>
        <v>0</v>
      </c>
      <c r="J367" s="75">
        <f t="shared" ca="1" si="59"/>
        <v>0</v>
      </c>
    </row>
    <row r="368" spans="1:13">
      <c r="A368">
        <v>315</v>
      </c>
      <c r="B368" s="78">
        <f t="shared" ca="1" si="53"/>
        <v>55256.375</v>
      </c>
      <c r="C368" s="74">
        <f>IF($F$8*12&gt;=A368,Amort!D331,0)</f>
        <v>0</v>
      </c>
      <c r="D368" s="75">
        <f t="shared" ca="1" si="54"/>
        <v>0</v>
      </c>
      <c r="E368" s="75">
        <f t="shared" ca="1" si="55"/>
        <v>0</v>
      </c>
      <c r="F368" s="75">
        <f t="shared" ca="1" si="56"/>
        <v>0</v>
      </c>
      <c r="G368" s="75"/>
      <c r="H368" s="75">
        <f t="shared" ca="1" si="57"/>
        <v>0</v>
      </c>
      <c r="I368" s="75">
        <f t="shared" ca="1" si="58"/>
        <v>0</v>
      </c>
      <c r="J368" s="75">
        <f t="shared" ca="1" si="59"/>
        <v>0</v>
      </c>
    </row>
    <row r="369" spans="1:10">
      <c r="A369">
        <v>316</v>
      </c>
      <c r="B369" s="78">
        <f t="shared" ca="1" si="53"/>
        <v>55286.8125</v>
      </c>
      <c r="C369" s="74">
        <f>IF($F$8*12&gt;=A369,Amort!D332,0)</f>
        <v>0</v>
      </c>
      <c r="D369" s="75">
        <f t="shared" ca="1" si="54"/>
        <v>0</v>
      </c>
      <c r="E369" s="75">
        <f t="shared" ca="1" si="55"/>
        <v>0</v>
      </c>
      <c r="F369" s="75">
        <f t="shared" ca="1" si="56"/>
        <v>0</v>
      </c>
      <c r="G369" s="75"/>
      <c r="H369" s="75">
        <f t="shared" ca="1" si="57"/>
        <v>0</v>
      </c>
      <c r="I369" s="75">
        <f t="shared" ca="1" si="58"/>
        <v>0</v>
      </c>
      <c r="J369" s="75">
        <f t="shared" ca="1" si="59"/>
        <v>0</v>
      </c>
    </row>
    <row r="370" spans="1:10">
      <c r="A370">
        <v>317</v>
      </c>
      <c r="B370" s="78">
        <f t="shared" ca="1" si="53"/>
        <v>55317.25</v>
      </c>
      <c r="C370" s="74">
        <f>IF($F$8*12&gt;=A370,Amort!D333,0)</f>
        <v>0</v>
      </c>
      <c r="D370" s="75">
        <f t="shared" ca="1" si="54"/>
        <v>0</v>
      </c>
      <c r="E370" s="75">
        <f t="shared" ca="1" si="55"/>
        <v>0</v>
      </c>
      <c r="F370" s="75">
        <f t="shared" ca="1" si="56"/>
        <v>0</v>
      </c>
      <c r="G370" s="75"/>
      <c r="H370" s="75">
        <f t="shared" ca="1" si="57"/>
        <v>0</v>
      </c>
      <c r="I370" s="75">
        <f t="shared" ca="1" si="58"/>
        <v>0</v>
      </c>
      <c r="J370" s="75">
        <f t="shared" ca="1" si="59"/>
        <v>0</v>
      </c>
    </row>
    <row r="371" spans="1:10">
      <c r="A371">
        <v>318</v>
      </c>
      <c r="B371" s="78">
        <f t="shared" ca="1" si="53"/>
        <v>55347.6875</v>
      </c>
      <c r="C371" s="74">
        <f>IF($F$8*12&gt;=A371,Amort!D334,0)</f>
        <v>0</v>
      </c>
      <c r="D371" s="75">
        <f t="shared" ca="1" si="54"/>
        <v>0</v>
      </c>
      <c r="E371" s="75">
        <f t="shared" ca="1" si="55"/>
        <v>0</v>
      </c>
      <c r="F371" s="75">
        <f t="shared" ca="1" si="56"/>
        <v>0</v>
      </c>
      <c r="G371" s="75"/>
      <c r="H371" s="75">
        <f t="shared" ca="1" si="57"/>
        <v>0</v>
      </c>
      <c r="I371" s="75">
        <f t="shared" ca="1" si="58"/>
        <v>0</v>
      </c>
      <c r="J371" s="75">
        <f t="shared" ca="1" si="59"/>
        <v>0</v>
      </c>
    </row>
    <row r="372" spans="1:10">
      <c r="A372">
        <v>319</v>
      </c>
      <c r="B372" s="78">
        <f t="shared" ca="1" si="53"/>
        <v>55378.125</v>
      </c>
      <c r="C372" s="74">
        <f>IF($F$8*12&gt;=A372,Amort!D335,0)</f>
        <v>0</v>
      </c>
      <c r="D372" s="75">
        <f t="shared" ca="1" si="54"/>
        <v>0</v>
      </c>
      <c r="E372" s="75">
        <f t="shared" ca="1" si="55"/>
        <v>0</v>
      </c>
      <c r="F372" s="75">
        <f t="shared" ca="1" si="56"/>
        <v>0</v>
      </c>
      <c r="G372" s="75"/>
      <c r="H372" s="75">
        <f t="shared" ca="1" si="57"/>
        <v>0</v>
      </c>
      <c r="I372" s="75">
        <f t="shared" ca="1" si="58"/>
        <v>0</v>
      </c>
      <c r="J372" s="75">
        <f t="shared" ca="1" si="59"/>
        <v>0</v>
      </c>
    </row>
    <row r="373" spans="1:10">
      <c r="A373">
        <v>320</v>
      </c>
      <c r="B373" s="78">
        <f t="shared" ca="1" si="53"/>
        <v>55408.5625</v>
      </c>
      <c r="C373" s="74">
        <f>IF($F$8*12&gt;=A373,Amort!D336,0)</f>
        <v>0</v>
      </c>
      <c r="D373" s="75">
        <f t="shared" ca="1" si="54"/>
        <v>0</v>
      </c>
      <c r="E373" s="75">
        <f t="shared" ca="1" si="55"/>
        <v>0</v>
      </c>
      <c r="F373" s="75">
        <f t="shared" ca="1" si="56"/>
        <v>0</v>
      </c>
      <c r="G373" s="75"/>
      <c r="H373" s="75">
        <f t="shared" ca="1" si="57"/>
        <v>0</v>
      </c>
      <c r="I373" s="75">
        <f t="shared" ca="1" si="58"/>
        <v>0</v>
      </c>
      <c r="J373" s="75">
        <f t="shared" ca="1" si="59"/>
        <v>0</v>
      </c>
    </row>
    <row r="374" spans="1:10">
      <c r="A374">
        <v>321</v>
      </c>
      <c r="B374" s="78">
        <f t="shared" ca="1" si="53"/>
        <v>55439</v>
      </c>
      <c r="C374" s="74">
        <f>IF($F$8*12&gt;=A374,Amort!D337,0)</f>
        <v>0</v>
      </c>
      <c r="D374" s="75">
        <f t="shared" ca="1" si="54"/>
        <v>0</v>
      </c>
      <c r="E374" s="75">
        <f t="shared" ca="1" si="55"/>
        <v>0</v>
      </c>
      <c r="F374" s="75">
        <f t="shared" ca="1" si="56"/>
        <v>0</v>
      </c>
      <c r="G374" s="75"/>
      <c r="H374" s="75">
        <f t="shared" ca="1" si="57"/>
        <v>0</v>
      </c>
      <c r="I374" s="75">
        <f t="shared" ca="1" si="58"/>
        <v>0</v>
      </c>
      <c r="J374" s="75">
        <f t="shared" ca="1" si="59"/>
        <v>0</v>
      </c>
    </row>
    <row r="375" spans="1:10">
      <c r="A375">
        <v>322</v>
      </c>
      <c r="B375" s="78">
        <f t="shared" ca="1" si="53"/>
        <v>55469.4375</v>
      </c>
      <c r="C375" s="74">
        <f>IF($F$8*12&gt;=A375,Amort!D338,0)</f>
        <v>0</v>
      </c>
      <c r="D375" s="75">
        <f t="shared" ca="1" si="54"/>
        <v>0</v>
      </c>
      <c r="E375" s="75">
        <f t="shared" ca="1" si="55"/>
        <v>0</v>
      </c>
      <c r="F375" s="75">
        <f t="shared" ca="1" si="56"/>
        <v>0</v>
      </c>
      <c r="G375" s="75"/>
      <c r="H375" s="75">
        <f t="shared" ca="1" si="57"/>
        <v>0</v>
      </c>
      <c r="I375" s="75">
        <f t="shared" ca="1" si="58"/>
        <v>0</v>
      </c>
      <c r="J375" s="75">
        <f t="shared" ca="1" si="59"/>
        <v>0</v>
      </c>
    </row>
    <row r="376" spans="1:10">
      <c r="A376">
        <v>323</v>
      </c>
      <c r="B376" s="78">
        <f t="shared" ca="1" si="53"/>
        <v>55499.875</v>
      </c>
      <c r="C376" s="74">
        <f>IF($F$8*12&gt;=A376,Amort!D339,0)</f>
        <v>0</v>
      </c>
      <c r="D376" s="75">
        <f t="shared" ca="1" si="54"/>
        <v>0</v>
      </c>
      <c r="E376" s="75">
        <f t="shared" ca="1" si="55"/>
        <v>0</v>
      </c>
      <c r="F376" s="75">
        <f t="shared" ca="1" si="56"/>
        <v>0</v>
      </c>
      <c r="G376" s="75"/>
      <c r="H376" s="75">
        <f t="shared" ca="1" si="57"/>
        <v>0</v>
      </c>
      <c r="I376" s="75">
        <f t="shared" ca="1" si="58"/>
        <v>0</v>
      </c>
      <c r="J376" s="75">
        <f t="shared" ca="1" si="59"/>
        <v>0</v>
      </c>
    </row>
    <row r="377" spans="1:10">
      <c r="A377">
        <v>324</v>
      </c>
      <c r="B377" s="78">
        <f t="shared" ca="1" si="53"/>
        <v>55530.3125</v>
      </c>
      <c r="C377" s="74">
        <f>IF($F$8*12&gt;=A377,Amort!D340,0)</f>
        <v>0</v>
      </c>
      <c r="D377" s="75">
        <f t="shared" ca="1" si="54"/>
        <v>0</v>
      </c>
      <c r="E377" s="75">
        <f t="shared" ca="1" si="55"/>
        <v>0</v>
      </c>
      <c r="F377" s="75">
        <f t="shared" ca="1" si="56"/>
        <v>0</v>
      </c>
      <c r="G377" s="75"/>
      <c r="H377" s="75">
        <f t="shared" ca="1" si="57"/>
        <v>0</v>
      </c>
      <c r="I377" s="75">
        <f t="shared" ca="1" si="58"/>
        <v>0</v>
      </c>
      <c r="J377" s="75">
        <f t="shared" ca="1" si="59"/>
        <v>0</v>
      </c>
    </row>
    <row r="378" spans="1:10">
      <c r="A378">
        <v>325</v>
      </c>
      <c r="B378" s="78">
        <f t="shared" ca="1" si="53"/>
        <v>55560.75</v>
      </c>
      <c r="C378" s="74">
        <f>IF($F$8*12&gt;=A378,Amort!D341,0)</f>
        <v>0</v>
      </c>
      <c r="D378" s="75">
        <f t="shared" ca="1" si="54"/>
        <v>0</v>
      </c>
      <c r="E378" s="75">
        <f t="shared" ca="1" si="55"/>
        <v>0</v>
      </c>
      <c r="F378" s="75">
        <f t="shared" ca="1" si="56"/>
        <v>0</v>
      </c>
      <c r="G378" s="75"/>
      <c r="H378" s="75">
        <f t="shared" ca="1" si="57"/>
        <v>0</v>
      </c>
      <c r="I378" s="75">
        <f t="shared" ca="1" si="58"/>
        <v>0</v>
      </c>
      <c r="J378" s="75">
        <f t="shared" ca="1" si="59"/>
        <v>0</v>
      </c>
    </row>
    <row r="379" spans="1:10">
      <c r="A379">
        <v>326</v>
      </c>
      <c r="B379" s="78">
        <f t="shared" ca="1" si="53"/>
        <v>55591.1875</v>
      </c>
      <c r="C379" s="74">
        <f>IF($F$8*12&gt;=A379,Amort!D342,0)</f>
        <v>0</v>
      </c>
      <c r="D379" s="75">
        <f t="shared" ca="1" si="54"/>
        <v>0</v>
      </c>
      <c r="E379" s="75">
        <f t="shared" ca="1" si="55"/>
        <v>0</v>
      </c>
      <c r="F379" s="75">
        <f t="shared" ca="1" si="56"/>
        <v>0</v>
      </c>
      <c r="G379" s="75"/>
      <c r="H379" s="75">
        <f t="shared" ca="1" si="57"/>
        <v>0</v>
      </c>
      <c r="I379" s="75">
        <f t="shared" ca="1" si="58"/>
        <v>0</v>
      </c>
      <c r="J379" s="75">
        <f t="shared" ca="1" si="59"/>
        <v>0</v>
      </c>
    </row>
    <row r="380" spans="1:10">
      <c r="A380">
        <v>327</v>
      </c>
      <c r="B380" s="78">
        <f t="shared" ca="1" si="53"/>
        <v>55621.625</v>
      </c>
      <c r="C380" s="74">
        <f>IF($F$8*12&gt;=A380,Amort!D343,0)</f>
        <v>0</v>
      </c>
      <c r="D380" s="75">
        <f t="shared" ca="1" si="54"/>
        <v>0</v>
      </c>
      <c r="E380" s="75">
        <f t="shared" ca="1" si="55"/>
        <v>0</v>
      </c>
      <c r="F380" s="75">
        <f t="shared" ca="1" si="56"/>
        <v>0</v>
      </c>
      <c r="G380" s="75"/>
      <c r="H380" s="75">
        <f t="shared" ca="1" si="57"/>
        <v>0</v>
      </c>
      <c r="I380" s="75">
        <f t="shared" ca="1" si="58"/>
        <v>0</v>
      </c>
      <c r="J380" s="75">
        <f t="shared" ca="1" si="59"/>
        <v>0</v>
      </c>
    </row>
    <row r="381" spans="1:10">
      <c r="A381">
        <v>328</v>
      </c>
      <c r="B381" s="78">
        <f t="shared" ca="1" si="53"/>
        <v>55652.0625</v>
      </c>
      <c r="C381" s="74">
        <f>IF($F$8*12&gt;=A381,Amort!D344,0)</f>
        <v>0</v>
      </c>
      <c r="D381" s="75">
        <f t="shared" ca="1" si="54"/>
        <v>0</v>
      </c>
      <c r="E381" s="75">
        <f t="shared" ca="1" si="55"/>
        <v>0</v>
      </c>
      <c r="F381" s="75">
        <f t="shared" ca="1" si="56"/>
        <v>0</v>
      </c>
      <c r="G381" s="75"/>
      <c r="H381" s="75">
        <f t="shared" ca="1" si="57"/>
        <v>0</v>
      </c>
      <c r="I381" s="75">
        <f t="shared" ca="1" si="58"/>
        <v>0</v>
      </c>
      <c r="J381" s="75">
        <f t="shared" ca="1" si="59"/>
        <v>0</v>
      </c>
    </row>
    <row r="382" spans="1:10">
      <c r="A382">
        <v>329</v>
      </c>
      <c r="B382" s="78">
        <f t="shared" ca="1" si="53"/>
        <v>55682.5</v>
      </c>
      <c r="C382" s="74">
        <f>IF($F$8*12&gt;=A382,Amort!D345,0)</f>
        <v>0</v>
      </c>
      <c r="D382" s="75">
        <f t="shared" ca="1" si="54"/>
        <v>0</v>
      </c>
      <c r="E382" s="75">
        <f t="shared" ca="1" si="55"/>
        <v>0</v>
      </c>
      <c r="F382" s="75">
        <f t="shared" ca="1" si="56"/>
        <v>0</v>
      </c>
      <c r="G382" s="75"/>
      <c r="H382" s="75">
        <f t="shared" ca="1" si="57"/>
        <v>0</v>
      </c>
      <c r="I382" s="75">
        <f t="shared" ca="1" si="58"/>
        <v>0</v>
      </c>
      <c r="J382" s="75">
        <f t="shared" ca="1" si="59"/>
        <v>0</v>
      </c>
    </row>
    <row r="383" spans="1:10">
      <c r="A383">
        <v>330</v>
      </c>
      <c r="B383" s="78">
        <f t="shared" ref="B383:B414" ca="1" si="60">B382+30.4375</f>
        <v>55712.9375</v>
      </c>
      <c r="C383" s="74">
        <f>IF($F$8*12&gt;=A383,Amort!D346,0)</f>
        <v>0</v>
      </c>
      <c r="D383" s="75">
        <f t="shared" ca="1" si="54"/>
        <v>0</v>
      </c>
      <c r="E383" s="75">
        <f t="shared" ca="1" si="55"/>
        <v>0</v>
      </c>
      <c r="F383" s="75">
        <f t="shared" ca="1" si="56"/>
        <v>0</v>
      </c>
      <c r="G383" s="75"/>
      <c r="H383" s="75">
        <f t="shared" ca="1" si="57"/>
        <v>0</v>
      </c>
      <c r="I383" s="75">
        <f t="shared" ca="1" si="58"/>
        <v>0</v>
      </c>
      <c r="J383" s="75">
        <f t="shared" ca="1" si="59"/>
        <v>0</v>
      </c>
    </row>
    <row r="384" spans="1:10">
      <c r="A384">
        <v>331</v>
      </c>
      <c r="B384" s="78">
        <f t="shared" ca="1" si="60"/>
        <v>55743.375</v>
      </c>
      <c r="C384" s="74">
        <f>IF($F$8*12&gt;=A384,Amort!D347,0)</f>
        <v>0</v>
      </c>
      <c r="D384" s="75">
        <f t="shared" ca="1" si="54"/>
        <v>0</v>
      </c>
      <c r="E384" s="75">
        <f t="shared" ca="1" si="55"/>
        <v>0</v>
      </c>
      <c r="F384" s="75">
        <f t="shared" ca="1" si="56"/>
        <v>0</v>
      </c>
      <c r="G384" s="75"/>
      <c r="H384" s="75">
        <f t="shared" ca="1" si="57"/>
        <v>0</v>
      </c>
      <c r="I384" s="75">
        <f t="shared" ca="1" si="58"/>
        <v>0</v>
      </c>
      <c r="J384" s="75">
        <f t="shared" ca="1" si="59"/>
        <v>0</v>
      </c>
    </row>
    <row r="385" spans="1:10">
      <c r="A385">
        <v>332</v>
      </c>
      <c r="B385" s="78">
        <f t="shared" ca="1" si="60"/>
        <v>55773.8125</v>
      </c>
      <c r="C385" s="74">
        <f>IF($F$8*12&gt;=A385,Amort!D348,0)</f>
        <v>0</v>
      </c>
      <c r="D385" s="75">
        <f t="shared" ca="1" si="54"/>
        <v>0</v>
      </c>
      <c r="E385" s="75">
        <f t="shared" ca="1" si="55"/>
        <v>0</v>
      </c>
      <c r="F385" s="75">
        <f t="shared" ca="1" si="56"/>
        <v>0</v>
      </c>
      <c r="G385" s="75"/>
      <c r="H385" s="75">
        <f t="shared" ca="1" si="57"/>
        <v>0</v>
      </c>
      <c r="I385" s="75">
        <f t="shared" ca="1" si="58"/>
        <v>0</v>
      </c>
      <c r="J385" s="75">
        <f t="shared" ca="1" si="59"/>
        <v>0</v>
      </c>
    </row>
    <row r="386" spans="1:10">
      <c r="A386">
        <v>333</v>
      </c>
      <c r="B386" s="78">
        <f t="shared" ca="1" si="60"/>
        <v>55804.25</v>
      </c>
      <c r="C386" s="74">
        <f>IF($F$8*12&gt;=A386,Amort!D349,0)</f>
        <v>0</v>
      </c>
      <c r="D386" s="75">
        <f t="shared" ca="1" si="54"/>
        <v>0</v>
      </c>
      <c r="E386" s="75">
        <f t="shared" ca="1" si="55"/>
        <v>0</v>
      </c>
      <c r="F386" s="75">
        <f t="shared" ca="1" si="56"/>
        <v>0</v>
      </c>
      <c r="G386" s="75"/>
      <c r="H386" s="75">
        <f t="shared" ca="1" si="57"/>
        <v>0</v>
      </c>
      <c r="I386" s="75">
        <f t="shared" ca="1" si="58"/>
        <v>0</v>
      </c>
      <c r="J386" s="75">
        <f t="shared" ca="1" si="59"/>
        <v>0</v>
      </c>
    </row>
    <row r="387" spans="1:10">
      <c r="A387">
        <v>334</v>
      </c>
      <c r="B387" s="78">
        <f t="shared" ca="1" si="60"/>
        <v>55834.6875</v>
      </c>
      <c r="C387" s="74">
        <f>IF($F$8*12&gt;=A387,Amort!D350,0)</f>
        <v>0</v>
      </c>
      <c r="D387" s="75">
        <f t="shared" ca="1" si="54"/>
        <v>0</v>
      </c>
      <c r="E387" s="75">
        <f t="shared" ca="1" si="55"/>
        <v>0</v>
      </c>
      <c r="F387" s="75">
        <f t="shared" ca="1" si="56"/>
        <v>0</v>
      </c>
      <c r="G387" s="75"/>
      <c r="H387" s="75">
        <f t="shared" ca="1" si="57"/>
        <v>0</v>
      </c>
      <c r="I387" s="75">
        <f t="shared" ca="1" si="58"/>
        <v>0</v>
      </c>
      <c r="J387" s="75">
        <f t="shared" ca="1" si="59"/>
        <v>0</v>
      </c>
    </row>
    <row r="388" spans="1:10">
      <c r="A388">
        <v>335</v>
      </c>
      <c r="B388" s="78">
        <f t="shared" ca="1" si="60"/>
        <v>55865.125</v>
      </c>
      <c r="C388" s="74">
        <f>IF($F$8*12&gt;=A388,Amort!D351,0)</f>
        <v>0</v>
      </c>
      <c r="D388" s="75">
        <f t="shared" ca="1" si="54"/>
        <v>0</v>
      </c>
      <c r="E388" s="75">
        <f t="shared" ca="1" si="55"/>
        <v>0</v>
      </c>
      <c r="F388" s="75">
        <f t="shared" ca="1" si="56"/>
        <v>0</v>
      </c>
      <c r="G388" s="75"/>
      <c r="H388" s="75">
        <f t="shared" ca="1" si="57"/>
        <v>0</v>
      </c>
      <c r="I388" s="75">
        <f t="shared" ca="1" si="58"/>
        <v>0</v>
      </c>
      <c r="J388" s="75">
        <f t="shared" ca="1" si="59"/>
        <v>0</v>
      </c>
    </row>
    <row r="389" spans="1:10">
      <c r="A389">
        <v>336</v>
      </c>
      <c r="B389" s="78">
        <f t="shared" ca="1" si="60"/>
        <v>55895.5625</v>
      </c>
      <c r="C389" s="74">
        <f>IF($F$8*12&gt;=A389,Amort!D352,0)</f>
        <v>0</v>
      </c>
      <c r="D389" s="75">
        <f t="shared" ca="1" si="54"/>
        <v>0</v>
      </c>
      <c r="E389" s="75">
        <f t="shared" ca="1" si="55"/>
        <v>0</v>
      </c>
      <c r="F389" s="75">
        <f t="shared" ca="1" si="56"/>
        <v>0</v>
      </c>
      <c r="G389" s="75"/>
      <c r="H389" s="75">
        <f t="shared" ca="1" si="57"/>
        <v>0</v>
      </c>
      <c r="I389" s="75">
        <f t="shared" ca="1" si="58"/>
        <v>0</v>
      </c>
      <c r="J389" s="75">
        <f t="shared" ca="1" si="59"/>
        <v>0</v>
      </c>
    </row>
    <row r="390" spans="1:10">
      <c r="A390">
        <v>337</v>
      </c>
      <c r="B390" s="78">
        <f t="shared" ca="1" si="60"/>
        <v>55926</v>
      </c>
      <c r="C390" s="74">
        <f>IF($F$8*12&gt;=A390,Amort!D353,0)</f>
        <v>0</v>
      </c>
      <c r="D390" s="75">
        <f t="shared" ca="1" si="54"/>
        <v>0</v>
      </c>
      <c r="E390" s="75">
        <f t="shared" ca="1" si="55"/>
        <v>0</v>
      </c>
      <c r="F390" s="75">
        <f t="shared" ca="1" si="56"/>
        <v>0</v>
      </c>
      <c r="G390" s="75"/>
      <c r="H390" s="75">
        <f t="shared" ca="1" si="57"/>
        <v>0</v>
      </c>
      <c r="I390" s="75">
        <f t="shared" ca="1" si="58"/>
        <v>0</v>
      </c>
      <c r="J390" s="75">
        <f t="shared" ca="1" si="59"/>
        <v>0</v>
      </c>
    </row>
    <row r="391" spans="1:10">
      <c r="A391">
        <v>338</v>
      </c>
      <c r="B391" s="78">
        <f t="shared" ca="1" si="60"/>
        <v>55956.4375</v>
      </c>
      <c r="C391" s="74">
        <f>IF($F$8*12&gt;=A391,Amort!D354,0)</f>
        <v>0</v>
      </c>
      <c r="D391" s="75">
        <f t="shared" ca="1" si="54"/>
        <v>0</v>
      </c>
      <c r="E391" s="75">
        <f t="shared" ca="1" si="55"/>
        <v>0</v>
      </c>
      <c r="F391" s="75">
        <f t="shared" ca="1" si="56"/>
        <v>0</v>
      </c>
      <c r="G391" s="75"/>
      <c r="H391" s="75">
        <f t="shared" ca="1" si="57"/>
        <v>0</v>
      </c>
      <c r="I391" s="75">
        <f t="shared" ca="1" si="58"/>
        <v>0</v>
      </c>
      <c r="J391" s="75">
        <f t="shared" ca="1" si="59"/>
        <v>0</v>
      </c>
    </row>
    <row r="392" spans="1:10">
      <c r="A392">
        <v>339</v>
      </c>
      <c r="B392" s="78">
        <f t="shared" ca="1" si="60"/>
        <v>55986.875</v>
      </c>
      <c r="C392" s="74">
        <f>IF($F$8*12&gt;=A392,Amort!D355,0)</f>
        <v>0</v>
      </c>
      <c r="D392" s="75">
        <f t="shared" ca="1" si="54"/>
        <v>0</v>
      </c>
      <c r="E392" s="75">
        <f t="shared" ca="1" si="55"/>
        <v>0</v>
      </c>
      <c r="F392" s="75">
        <f t="shared" ca="1" si="56"/>
        <v>0</v>
      </c>
      <c r="G392" s="75"/>
      <c r="H392" s="75">
        <f t="shared" ca="1" si="57"/>
        <v>0</v>
      </c>
      <c r="I392" s="75">
        <f t="shared" ca="1" si="58"/>
        <v>0</v>
      </c>
      <c r="J392" s="75">
        <f t="shared" ca="1" si="59"/>
        <v>0</v>
      </c>
    </row>
    <row r="393" spans="1:10">
      <c r="A393">
        <v>340</v>
      </c>
      <c r="B393" s="78">
        <f t="shared" ca="1" si="60"/>
        <v>56017.3125</v>
      </c>
      <c r="C393" s="74">
        <f>IF($F$8*12&gt;=A393,Amort!D356,0)</f>
        <v>0</v>
      </c>
      <c r="D393" s="75">
        <f t="shared" ca="1" si="54"/>
        <v>0</v>
      </c>
      <c r="E393" s="75">
        <f t="shared" ca="1" si="55"/>
        <v>0</v>
      </c>
      <c r="F393" s="75">
        <f t="shared" ca="1" si="56"/>
        <v>0</v>
      </c>
      <c r="G393" s="75"/>
      <c r="H393" s="75">
        <f t="shared" ca="1" si="57"/>
        <v>0</v>
      </c>
      <c r="I393" s="75">
        <f t="shared" ca="1" si="58"/>
        <v>0</v>
      </c>
      <c r="J393" s="75">
        <f t="shared" ca="1" si="59"/>
        <v>0</v>
      </c>
    </row>
    <row r="394" spans="1:10">
      <c r="A394">
        <v>341</v>
      </c>
      <c r="B394" s="78">
        <f t="shared" ca="1" si="60"/>
        <v>56047.75</v>
      </c>
      <c r="C394" s="74">
        <f>IF($F$8*12&gt;=A394,Amort!D357,0)</f>
        <v>0</v>
      </c>
      <c r="D394" s="75">
        <f t="shared" ca="1" si="54"/>
        <v>0</v>
      </c>
      <c r="E394" s="75">
        <f t="shared" ca="1" si="55"/>
        <v>0</v>
      </c>
      <c r="F394" s="75">
        <f t="shared" ca="1" si="56"/>
        <v>0</v>
      </c>
      <c r="G394" s="75"/>
      <c r="H394" s="75">
        <f t="shared" ca="1" si="57"/>
        <v>0</v>
      </c>
      <c r="I394" s="75">
        <f t="shared" ca="1" si="58"/>
        <v>0</v>
      </c>
      <c r="J394" s="75">
        <f t="shared" ca="1" si="59"/>
        <v>0</v>
      </c>
    </row>
    <row r="395" spans="1:10">
      <c r="A395">
        <v>342</v>
      </c>
      <c r="B395" s="78">
        <f t="shared" ca="1" si="60"/>
        <v>56078.1875</v>
      </c>
      <c r="C395" s="74">
        <f>IF($F$8*12&gt;=A395,Amort!D358,0)</f>
        <v>0</v>
      </c>
      <c r="D395" s="75">
        <f t="shared" ca="1" si="54"/>
        <v>0</v>
      </c>
      <c r="E395" s="75">
        <f t="shared" ca="1" si="55"/>
        <v>0</v>
      </c>
      <c r="F395" s="75">
        <f t="shared" ca="1" si="56"/>
        <v>0</v>
      </c>
      <c r="G395" s="75"/>
      <c r="H395" s="75">
        <f t="shared" ca="1" si="57"/>
        <v>0</v>
      </c>
      <c r="I395" s="75">
        <f t="shared" ca="1" si="58"/>
        <v>0</v>
      </c>
      <c r="J395" s="75">
        <f t="shared" ca="1" si="59"/>
        <v>0</v>
      </c>
    </row>
    <row r="396" spans="1:10">
      <c r="A396">
        <v>343</v>
      </c>
      <c r="B396" s="78">
        <f t="shared" ca="1" si="60"/>
        <v>56108.625</v>
      </c>
      <c r="C396" s="74">
        <f>IF($F$8*12&gt;=A396,Amort!D359,0)</f>
        <v>0</v>
      </c>
      <c r="D396" s="75">
        <f t="shared" ca="1" si="54"/>
        <v>0</v>
      </c>
      <c r="E396" s="75">
        <f t="shared" ca="1" si="55"/>
        <v>0</v>
      </c>
      <c r="F396" s="75">
        <f t="shared" ca="1" si="56"/>
        <v>0</v>
      </c>
      <c r="G396" s="75"/>
      <c r="H396" s="75">
        <f t="shared" ca="1" si="57"/>
        <v>0</v>
      </c>
      <c r="I396" s="75">
        <f t="shared" ca="1" si="58"/>
        <v>0</v>
      </c>
      <c r="J396" s="75">
        <f t="shared" ca="1" si="59"/>
        <v>0</v>
      </c>
    </row>
    <row r="397" spans="1:10">
      <c r="A397">
        <v>344</v>
      </c>
      <c r="B397" s="78">
        <f t="shared" ca="1" si="60"/>
        <v>56139.0625</v>
      </c>
      <c r="C397" s="74">
        <f>IF($F$8*12&gt;=A397,Amort!D360,0)</f>
        <v>0</v>
      </c>
      <c r="D397" s="75">
        <f t="shared" ca="1" si="54"/>
        <v>0</v>
      </c>
      <c r="E397" s="75">
        <f t="shared" ca="1" si="55"/>
        <v>0</v>
      </c>
      <c r="F397" s="75">
        <f t="shared" ca="1" si="56"/>
        <v>0</v>
      </c>
      <c r="G397" s="75"/>
      <c r="H397" s="75">
        <f t="shared" ca="1" si="57"/>
        <v>0</v>
      </c>
      <c r="I397" s="75">
        <f t="shared" ca="1" si="58"/>
        <v>0</v>
      </c>
      <c r="J397" s="75">
        <f t="shared" ca="1" si="59"/>
        <v>0</v>
      </c>
    </row>
    <row r="398" spans="1:10">
      <c r="A398">
        <v>345</v>
      </c>
      <c r="B398" s="78">
        <f t="shared" ca="1" si="60"/>
        <v>56169.5</v>
      </c>
      <c r="C398" s="74">
        <f>IF($F$8*12&gt;=A398,Amort!D361,0)</f>
        <v>0</v>
      </c>
      <c r="D398" s="75">
        <f t="shared" ca="1" si="54"/>
        <v>0</v>
      </c>
      <c r="E398" s="75">
        <f t="shared" ca="1" si="55"/>
        <v>0</v>
      </c>
      <c r="F398" s="75">
        <f t="shared" ca="1" si="56"/>
        <v>0</v>
      </c>
      <c r="G398" s="75"/>
      <c r="H398" s="75">
        <f t="shared" ca="1" si="57"/>
        <v>0</v>
      </c>
      <c r="I398" s="75">
        <f t="shared" ca="1" si="58"/>
        <v>0</v>
      </c>
      <c r="J398" s="75">
        <f t="shared" ca="1" si="59"/>
        <v>0</v>
      </c>
    </row>
    <row r="399" spans="1:10">
      <c r="A399">
        <v>346</v>
      </c>
      <c r="B399" s="78">
        <f t="shared" ca="1" si="60"/>
        <v>56199.9375</v>
      </c>
      <c r="C399" s="74">
        <f>IF($F$8*12&gt;=A399,Amort!D362,0)</f>
        <v>0</v>
      </c>
      <c r="D399" s="75">
        <f t="shared" ca="1" si="54"/>
        <v>0</v>
      </c>
      <c r="E399" s="75">
        <f t="shared" ca="1" si="55"/>
        <v>0</v>
      </c>
      <c r="F399" s="75">
        <f t="shared" ca="1" si="56"/>
        <v>0</v>
      </c>
      <c r="G399" s="75"/>
      <c r="H399" s="75">
        <f t="shared" ca="1" si="57"/>
        <v>0</v>
      </c>
      <c r="I399" s="75">
        <f t="shared" ca="1" si="58"/>
        <v>0</v>
      </c>
      <c r="J399" s="75">
        <f t="shared" ca="1" si="59"/>
        <v>0</v>
      </c>
    </row>
    <row r="400" spans="1:10">
      <c r="A400">
        <v>347</v>
      </c>
      <c r="B400" s="78">
        <f t="shared" ca="1" si="60"/>
        <v>56230.375</v>
      </c>
      <c r="C400" s="74">
        <f>IF($F$8*12&gt;=A400,Amort!D363,0)</f>
        <v>0</v>
      </c>
      <c r="D400" s="75">
        <f t="shared" ca="1" si="54"/>
        <v>0</v>
      </c>
      <c r="E400" s="75">
        <f t="shared" ca="1" si="55"/>
        <v>0</v>
      </c>
      <c r="F400" s="75">
        <f t="shared" ca="1" si="56"/>
        <v>0</v>
      </c>
      <c r="G400" s="75"/>
      <c r="H400" s="75">
        <f t="shared" ca="1" si="57"/>
        <v>0</v>
      </c>
      <c r="I400" s="75">
        <f t="shared" ca="1" si="58"/>
        <v>0</v>
      </c>
      <c r="J400" s="75">
        <f t="shared" ca="1" si="59"/>
        <v>0</v>
      </c>
    </row>
    <row r="401" spans="1:10">
      <c r="A401">
        <v>348</v>
      </c>
      <c r="B401" s="78">
        <f t="shared" ca="1" si="60"/>
        <v>56260.8125</v>
      </c>
      <c r="C401" s="74">
        <f>IF($F$8*12&gt;=A401,Amort!D364,0)</f>
        <v>0</v>
      </c>
      <c r="D401" s="75">
        <f t="shared" ca="1" si="54"/>
        <v>0</v>
      </c>
      <c r="E401" s="75">
        <f t="shared" ca="1" si="55"/>
        <v>0</v>
      </c>
      <c r="F401" s="75">
        <f t="shared" ca="1" si="56"/>
        <v>0</v>
      </c>
      <c r="G401" s="75"/>
      <c r="H401" s="75">
        <f t="shared" ca="1" si="57"/>
        <v>0</v>
      </c>
      <c r="I401" s="75">
        <f t="shared" ca="1" si="58"/>
        <v>0</v>
      </c>
      <c r="J401" s="75">
        <f t="shared" ca="1" si="59"/>
        <v>0</v>
      </c>
    </row>
    <row r="402" spans="1:10">
      <c r="A402">
        <v>349</v>
      </c>
      <c r="B402" s="78">
        <f t="shared" ca="1" si="60"/>
        <v>56291.25</v>
      </c>
      <c r="C402" s="74">
        <f>IF($F$8*12&gt;=A402,Amort!D365,0)</f>
        <v>0</v>
      </c>
      <c r="D402" s="75">
        <f t="shared" ca="1" si="54"/>
        <v>0</v>
      </c>
      <c r="E402" s="75">
        <f t="shared" ca="1" si="55"/>
        <v>0</v>
      </c>
      <c r="F402" s="75">
        <f t="shared" ca="1" si="56"/>
        <v>0</v>
      </c>
      <c r="G402" s="75"/>
      <c r="H402" s="75">
        <f t="shared" ca="1" si="57"/>
        <v>0</v>
      </c>
      <c r="I402" s="75">
        <f t="shared" ca="1" si="58"/>
        <v>0</v>
      </c>
      <c r="J402" s="75">
        <f t="shared" ca="1" si="59"/>
        <v>0</v>
      </c>
    </row>
    <row r="403" spans="1:10">
      <c r="A403">
        <v>350</v>
      </c>
      <c r="B403" s="78">
        <f t="shared" ca="1" si="60"/>
        <v>56321.6875</v>
      </c>
      <c r="C403" s="74">
        <f>IF($F$8*12&gt;=A403,Amort!D366,0)</f>
        <v>0</v>
      </c>
      <c r="D403" s="75">
        <f t="shared" ca="1" si="54"/>
        <v>0</v>
      </c>
      <c r="E403" s="75">
        <f t="shared" ca="1" si="55"/>
        <v>0</v>
      </c>
      <c r="F403" s="75">
        <f t="shared" ca="1" si="56"/>
        <v>0</v>
      </c>
      <c r="G403" s="75"/>
      <c r="H403" s="75">
        <f t="shared" ca="1" si="57"/>
        <v>0</v>
      </c>
      <c r="I403" s="75">
        <f t="shared" ca="1" si="58"/>
        <v>0</v>
      </c>
      <c r="J403" s="75">
        <f t="shared" ca="1" si="59"/>
        <v>0</v>
      </c>
    </row>
    <row r="404" spans="1:10">
      <c r="A404">
        <v>351</v>
      </c>
      <c r="B404" s="78">
        <f t="shared" ca="1" si="60"/>
        <v>56352.125</v>
      </c>
      <c r="C404" s="74">
        <f>IF($F$8*12&gt;=A404,Amort!D367,0)</f>
        <v>0</v>
      </c>
      <c r="D404" s="75">
        <f t="shared" ca="1" si="54"/>
        <v>0</v>
      </c>
      <c r="E404" s="75">
        <f t="shared" ca="1" si="55"/>
        <v>0</v>
      </c>
      <c r="F404" s="75">
        <f t="shared" ca="1" si="56"/>
        <v>0</v>
      </c>
      <c r="G404" s="75"/>
      <c r="H404" s="75">
        <f t="shared" ca="1" si="57"/>
        <v>0</v>
      </c>
      <c r="I404" s="75">
        <f t="shared" ca="1" si="58"/>
        <v>0</v>
      </c>
      <c r="J404" s="75">
        <f t="shared" ca="1" si="59"/>
        <v>0</v>
      </c>
    </row>
    <row r="405" spans="1:10">
      <c r="A405">
        <v>352</v>
      </c>
      <c r="B405" s="78">
        <f t="shared" ca="1" si="60"/>
        <v>56382.5625</v>
      </c>
      <c r="C405" s="74">
        <f>IF($F$8*12&gt;=A405,Amort!D368,0)</f>
        <v>0</v>
      </c>
      <c r="D405" s="75">
        <f t="shared" ca="1" si="54"/>
        <v>0</v>
      </c>
      <c r="E405" s="75">
        <f t="shared" ca="1" si="55"/>
        <v>0</v>
      </c>
      <c r="F405" s="75">
        <f t="shared" ca="1" si="56"/>
        <v>0</v>
      </c>
      <c r="G405" s="75"/>
      <c r="H405" s="75">
        <f t="shared" ca="1" si="57"/>
        <v>0</v>
      </c>
      <c r="I405" s="75">
        <f t="shared" ca="1" si="58"/>
        <v>0</v>
      </c>
      <c r="J405" s="75">
        <f t="shared" ca="1" si="59"/>
        <v>0</v>
      </c>
    </row>
    <row r="406" spans="1:10">
      <c r="A406">
        <v>353</v>
      </c>
      <c r="B406" s="78">
        <f t="shared" ca="1" si="60"/>
        <v>56413</v>
      </c>
      <c r="C406" s="74">
        <f>IF($F$8*12&gt;=A406,Amort!D369,0)</f>
        <v>0</v>
      </c>
      <c r="D406" s="75">
        <f t="shared" ca="1" si="54"/>
        <v>0</v>
      </c>
      <c r="E406" s="75">
        <f t="shared" ca="1" si="55"/>
        <v>0</v>
      </c>
      <c r="F406" s="75">
        <f t="shared" ca="1" si="56"/>
        <v>0</v>
      </c>
      <c r="G406" s="75"/>
      <c r="H406" s="75">
        <f t="shared" ca="1" si="57"/>
        <v>0</v>
      </c>
      <c r="I406" s="75">
        <f t="shared" ca="1" si="58"/>
        <v>0</v>
      </c>
      <c r="J406" s="75">
        <f t="shared" ca="1" si="59"/>
        <v>0</v>
      </c>
    </row>
    <row r="407" spans="1:10">
      <c r="A407">
        <v>354</v>
      </c>
      <c r="B407" s="78">
        <f t="shared" ca="1" si="60"/>
        <v>56443.4375</v>
      </c>
      <c r="C407" s="74">
        <f>IF($F$8*12&gt;=A407,Amort!D370,0)</f>
        <v>0</v>
      </c>
      <c r="D407" s="75">
        <f t="shared" ca="1" si="54"/>
        <v>0</v>
      </c>
      <c r="E407" s="75">
        <f t="shared" ca="1" si="55"/>
        <v>0</v>
      </c>
      <c r="F407" s="75">
        <f t="shared" ca="1" si="56"/>
        <v>0</v>
      </c>
      <c r="G407" s="75"/>
      <c r="H407" s="75">
        <f t="shared" ca="1" si="57"/>
        <v>0</v>
      </c>
      <c r="I407" s="75">
        <f t="shared" ca="1" si="58"/>
        <v>0</v>
      </c>
      <c r="J407" s="75">
        <f t="shared" ca="1" si="59"/>
        <v>0</v>
      </c>
    </row>
    <row r="408" spans="1:10">
      <c r="A408">
        <v>355</v>
      </c>
      <c r="B408" s="78">
        <f t="shared" ca="1" si="60"/>
        <v>56473.875</v>
      </c>
      <c r="C408" s="74">
        <f>IF($F$8*12&gt;=A408,Amort!D371,0)</f>
        <v>0</v>
      </c>
      <c r="D408" s="75">
        <f t="shared" ca="1" si="54"/>
        <v>0</v>
      </c>
      <c r="E408" s="75">
        <f t="shared" ca="1" si="55"/>
        <v>0</v>
      </c>
      <c r="F408" s="75">
        <f t="shared" ca="1" si="56"/>
        <v>0</v>
      </c>
      <c r="G408" s="75"/>
      <c r="H408" s="75">
        <f t="shared" ca="1" si="57"/>
        <v>0</v>
      </c>
      <c r="I408" s="75">
        <f t="shared" ca="1" si="58"/>
        <v>0</v>
      </c>
      <c r="J408" s="75">
        <f t="shared" ca="1" si="59"/>
        <v>0</v>
      </c>
    </row>
    <row r="409" spans="1:10">
      <c r="A409">
        <v>356</v>
      </c>
      <c r="B409" s="78">
        <f t="shared" ca="1" si="60"/>
        <v>56504.3125</v>
      </c>
      <c r="C409" s="74">
        <f>IF($F$8*12&gt;=A409,Amort!D372,0)</f>
        <v>0</v>
      </c>
      <c r="D409" s="75">
        <f t="shared" ca="1" si="54"/>
        <v>0</v>
      </c>
      <c r="E409" s="75">
        <f t="shared" ca="1" si="55"/>
        <v>0</v>
      </c>
      <c r="F409" s="75">
        <f t="shared" ca="1" si="56"/>
        <v>0</v>
      </c>
      <c r="G409" s="75"/>
      <c r="H409" s="75">
        <f t="shared" ca="1" si="57"/>
        <v>0</v>
      </c>
      <c r="I409" s="75">
        <f t="shared" ca="1" si="58"/>
        <v>0</v>
      </c>
      <c r="J409" s="75">
        <f t="shared" ca="1" si="59"/>
        <v>0</v>
      </c>
    </row>
    <row r="410" spans="1:10">
      <c r="A410">
        <v>357</v>
      </c>
      <c r="B410" s="78">
        <f t="shared" ca="1" si="60"/>
        <v>56534.75</v>
      </c>
      <c r="C410" s="74">
        <f>IF($F$8*12&gt;=A410,Amort!D373,0)</f>
        <v>0</v>
      </c>
      <c r="D410" s="75">
        <f t="shared" ca="1" si="54"/>
        <v>0</v>
      </c>
      <c r="E410" s="75">
        <f t="shared" ca="1" si="55"/>
        <v>0</v>
      </c>
      <c r="F410" s="75">
        <f t="shared" ca="1" si="56"/>
        <v>0</v>
      </c>
      <c r="G410" s="75"/>
      <c r="H410" s="75">
        <f t="shared" ca="1" si="57"/>
        <v>0</v>
      </c>
      <c r="I410" s="75">
        <f t="shared" ca="1" si="58"/>
        <v>0</v>
      </c>
      <c r="J410" s="75">
        <f t="shared" ca="1" si="59"/>
        <v>0</v>
      </c>
    </row>
    <row r="411" spans="1:10">
      <c r="A411">
        <v>358</v>
      </c>
      <c r="B411" s="78">
        <f t="shared" ca="1" si="60"/>
        <v>56565.1875</v>
      </c>
      <c r="C411" s="74">
        <f>IF($F$8*12&gt;=A411,Amort!D374,0)</f>
        <v>0</v>
      </c>
      <c r="D411" s="75">
        <f t="shared" ca="1" si="54"/>
        <v>0</v>
      </c>
      <c r="E411" s="75">
        <f t="shared" ca="1" si="55"/>
        <v>0</v>
      </c>
      <c r="F411" s="75">
        <f t="shared" ca="1" si="56"/>
        <v>0</v>
      </c>
      <c r="G411" s="75"/>
      <c r="H411" s="75">
        <f t="shared" ca="1" si="57"/>
        <v>0</v>
      </c>
      <c r="I411" s="75">
        <f t="shared" ca="1" si="58"/>
        <v>0</v>
      </c>
      <c r="J411" s="75">
        <f t="shared" ca="1" si="59"/>
        <v>0</v>
      </c>
    </row>
    <row r="412" spans="1:10">
      <c r="A412">
        <v>359</v>
      </c>
      <c r="B412" s="78">
        <f t="shared" ca="1" si="60"/>
        <v>56595.625</v>
      </c>
      <c r="C412" s="74">
        <f>IF($F$8*12&gt;=A412,Amort!D375,0)</f>
        <v>0</v>
      </c>
      <c r="D412" s="75">
        <f t="shared" ca="1" si="54"/>
        <v>0</v>
      </c>
      <c r="E412" s="75">
        <f t="shared" ca="1" si="55"/>
        <v>0</v>
      </c>
      <c r="F412" s="75">
        <f t="shared" ca="1" si="56"/>
        <v>0</v>
      </c>
      <c r="G412" s="75"/>
      <c r="H412" s="75">
        <f t="shared" ca="1" si="57"/>
        <v>0</v>
      </c>
      <c r="I412" s="75">
        <f t="shared" ca="1" si="58"/>
        <v>0</v>
      </c>
      <c r="J412" s="75">
        <f t="shared" ca="1" si="59"/>
        <v>0</v>
      </c>
    </row>
    <row r="413" spans="1:10">
      <c r="A413">
        <v>360</v>
      </c>
      <c r="B413" s="78">
        <f t="shared" ca="1" si="60"/>
        <v>56626.0625</v>
      </c>
      <c r="C413" s="74">
        <f>IF($F$8*12&gt;=A413,Amort!D376,0)</f>
        <v>0</v>
      </c>
      <c r="D413" s="75">
        <f t="shared" ca="1" si="54"/>
        <v>0</v>
      </c>
      <c r="E413" s="75">
        <f t="shared" ca="1" si="55"/>
        <v>0</v>
      </c>
      <c r="F413" s="75">
        <f t="shared" ca="1" si="56"/>
        <v>0</v>
      </c>
      <c r="G413" s="75"/>
      <c r="H413" s="75">
        <f t="shared" ca="1" si="57"/>
        <v>0</v>
      </c>
      <c r="I413" s="75">
        <f t="shared" ca="1" si="58"/>
        <v>0</v>
      </c>
      <c r="J413" s="75">
        <f t="shared" ca="1" si="59"/>
        <v>0</v>
      </c>
    </row>
    <row r="414" spans="1:10">
      <c r="A414">
        <v>361</v>
      </c>
      <c r="B414" s="78">
        <f t="shared" ca="1" si="60"/>
        <v>56656.5</v>
      </c>
      <c r="C414" s="74">
        <f>IF($F$8*12&gt;=A414,Amort!D377,0)</f>
        <v>0</v>
      </c>
      <c r="D414" s="75">
        <f t="shared" ca="1" si="54"/>
        <v>0</v>
      </c>
      <c r="E414" s="75">
        <f t="shared" ca="1" si="55"/>
        <v>0</v>
      </c>
      <c r="F414" s="75">
        <f t="shared" ca="1" si="56"/>
        <v>0</v>
      </c>
      <c r="G414" s="75"/>
      <c r="H414" s="75">
        <f t="shared" ca="1" si="57"/>
        <v>0</v>
      </c>
      <c r="I414" s="75">
        <f t="shared" ca="1" si="58"/>
        <v>0</v>
      </c>
      <c r="J414" s="75">
        <f t="shared" ca="1" si="59"/>
        <v>0</v>
      </c>
    </row>
  </sheetData>
  <sheetProtection selectLockedCells="1"/>
  <mergeCells count="3">
    <mergeCell ref="E48:F48"/>
    <mergeCell ref="H48:I48"/>
    <mergeCell ref="D15:J15"/>
  </mergeCells>
  <phoneticPr fontId="0" type="noConversion"/>
  <conditionalFormatting sqref="C21:C47">
    <cfRule type="cellIs" dxfId="3" priority="3" stopIfTrue="1" operator="equal">
      <formula>$A$48</formula>
    </cfRule>
  </conditionalFormatting>
  <conditionalFormatting sqref="D21:F47">
    <cfRule type="cellIs" dxfId="2" priority="1" stopIfTrue="1" operator="equal">
      <formula>0</formula>
    </cfRule>
  </conditionalFormatting>
  <conditionalFormatting sqref="H21:J47 K23:K47">
    <cfRule type="cellIs" dxfId="1" priority="4" stopIfTrue="1" operator="equal">
      <formula>0</formula>
    </cfRule>
  </conditionalFormatting>
  <conditionalFormatting sqref="H10:K11">
    <cfRule type="cellIs" dxfId="0" priority="2" stopIfTrue="1" operator="equal">
      <formula>0</formula>
    </cfRule>
  </conditionalFormatting>
  <dataValidations count="3">
    <dataValidation type="list" allowBlank="1" showInputMessage="1" showErrorMessage="1" sqref="F12" xr:uid="{00000000-0002-0000-0000-000000000000}">
      <formula1>$Q$57:$Q$61</formula1>
    </dataValidation>
    <dataValidation type="date" operator="greaterThan" allowBlank="1" showInputMessage="1" showErrorMessage="1" error="Please input date in &quot;01/01/05&quot; format" sqref="F11" xr:uid="{00000000-0002-0000-0000-000001000000}">
      <formula1>36526</formula1>
    </dataValidation>
    <dataValidation operator="greaterThan" allowBlank="1" showInputMessage="1" showErrorMessage="1" error="Must be between 5yrs and 15yrs." sqref="F8" xr:uid="{00000000-0002-0000-0000-000002000000}"/>
  </dataValidations>
  <pageMargins left="0.75" right="0.75" top="1" bottom="1" header="0.5" footer="0.5"/>
  <pageSetup scale="72" orientation="portrait" r:id="rId1"/>
  <headerFooter differentFirst="1" alignWithMargins="0">
    <firstFooter>&amp;LInternal</firstFooter>
  </headerFooter>
  <colBreaks count="1" manualBreakCount="1">
    <brk id="12"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94"/>
  <sheetViews>
    <sheetView zoomScaleNormal="100" workbookViewId="0">
      <selection activeCell="N13" sqref="N13"/>
    </sheetView>
  </sheetViews>
  <sheetFormatPr defaultRowHeight="12.75"/>
  <sheetData>
    <row r="1" spans="1:20">
      <c r="A1" s="3"/>
      <c r="B1" s="3"/>
      <c r="C1" s="3"/>
      <c r="D1" s="3"/>
      <c r="E1" s="3"/>
      <c r="F1" s="3"/>
      <c r="G1" s="3"/>
      <c r="H1" s="3"/>
      <c r="I1" s="3"/>
      <c r="J1" s="3"/>
      <c r="K1" s="3"/>
      <c r="L1" s="3"/>
      <c r="M1" s="3"/>
      <c r="N1" s="3"/>
      <c r="O1" s="3"/>
      <c r="P1" s="3"/>
      <c r="Q1" s="3"/>
      <c r="R1" s="3"/>
      <c r="S1" s="3"/>
      <c r="T1" s="3"/>
    </row>
    <row r="2" spans="1:20">
      <c r="A2" s="3"/>
      <c r="B2" s="3"/>
      <c r="C2" s="3"/>
      <c r="D2" s="3"/>
      <c r="E2" s="3"/>
      <c r="F2" s="3"/>
      <c r="G2" s="3"/>
      <c r="H2" s="3"/>
      <c r="I2" s="3"/>
      <c r="J2" s="3"/>
      <c r="K2" s="3"/>
      <c r="L2" s="3"/>
      <c r="M2" s="3"/>
      <c r="N2" s="3"/>
      <c r="O2" s="3"/>
      <c r="P2" s="3"/>
      <c r="Q2" s="3"/>
      <c r="R2" s="3"/>
      <c r="S2" s="3"/>
      <c r="T2" s="3"/>
    </row>
    <row r="3" spans="1:20">
      <c r="A3" s="3"/>
      <c r="B3" s="3"/>
      <c r="C3" s="3"/>
      <c r="D3" s="3"/>
      <c r="E3" s="3"/>
      <c r="F3" s="3"/>
      <c r="G3" s="3"/>
      <c r="H3" s="3"/>
      <c r="I3" s="3"/>
      <c r="J3" s="3"/>
      <c r="K3" s="3"/>
      <c r="L3" s="3"/>
      <c r="M3" s="3"/>
      <c r="N3" s="3"/>
      <c r="O3" s="3"/>
      <c r="P3" s="3"/>
      <c r="Q3" s="3"/>
      <c r="R3" s="3"/>
      <c r="S3" s="3"/>
      <c r="T3" s="3"/>
    </row>
    <row r="4" spans="1:20">
      <c r="A4" s="3"/>
      <c r="B4" s="3"/>
      <c r="C4" s="3"/>
      <c r="D4" s="3"/>
      <c r="E4" s="3"/>
      <c r="F4" s="3"/>
      <c r="G4" s="3"/>
      <c r="H4" s="3"/>
      <c r="I4" s="3"/>
      <c r="J4" s="3"/>
      <c r="K4" s="3"/>
      <c r="L4" s="3"/>
      <c r="M4" s="3"/>
      <c r="N4" s="3"/>
      <c r="O4" s="3"/>
      <c r="P4" s="3"/>
      <c r="Q4" s="3"/>
      <c r="R4" s="3"/>
      <c r="S4" s="3"/>
      <c r="T4" s="3"/>
    </row>
    <row r="5" spans="1:20">
      <c r="A5" s="3"/>
      <c r="B5" s="3"/>
      <c r="C5" s="3"/>
      <c r="D5" s="3"/>
      <c r="E5" s="3"/>
      <c r="F5" s="3"/>
      <c r="G5" s="3"/>
      <c r="H5" s="3"/>
      <c r="I5" s="3"/>
      <c r="J5" s="3"/>
      <c r="K5" s="3"/>
      <c r="L5" s="3"/>
      <c r="M5" s="3"/>
      <c r="N5" s="3"/>
      <c r="O5" s="3"/>
      <c r="P5" s="3"/>
      <c r="Q5" s="3"/>
      <c r="R5" s="3"/>
      <c r="S5" s="3"/>
      <c r="T5" s="3"/>
    </row>
    <row r="6" spans="1:20">
      <c r="A6" s="3"/>
      <c r="B6" s="3"/>
      <c r="C6" s="3"/>
      <c r="D6" s="3"/>
      <c r="E6" s="3"/>
      <c r="F6" s="3"/>
      <c r="G6" s="3"/>
      <c r="H6" s="3"/>
      <c r="I6" s="3"/>
      <c r="J6" s="3"/>
      <c r="K6" s="3"/>
      <c r="L6" s="3"/>
      <c r="M6" s="3"/>
      <c r="N6" s="3"/>
      <c r="O6" s="3"/>
      <c r="P6" s="3"/>
      <c r="Q6" s="3"/>
      <c r="R6" s="3"/>
      <c r="S6" s="3"/>
      <c r="T6" s="3"/>
    </row>
    <row r="7" spans="1:20">
      <c r="A7" s="3"/>
      <c r="B7" s="3"/>
      <c r="C7" s="3"/>
      <c r="D7" s="3"/>
      <c r="E7" s="3"/>
      <c r="F7" s="3"/>
      <c r="G7" s="3"/>
      <c r="H7" s="3"/>
      <c r="I7" s="3"/>
      <c r="J7" s="3"/>
      <c r="K7" s="3"/>
      <c r="L7" s="3"/>
      <c r="M7" s="3"/>
      <c r="N7" s="3"/>
      <c r="O7" s="3"/>
      <c r="P7" s="3"/>
      <c r="Q7" s="3"/>
      <c r="R7" s="3"/>
      <c r="S7" s="3"/>
      <c r="T7" s="3"/>
    </row>
    <row r="8" spans="1:20">
      <c r="A8" s="3"/>
      <c r="B8" s="3"/>
      <c r="C8" s="3"/>
      <c r="D8" s="3"/>
      <c r="E8" s="3"/>
      <c r="F8" s="3"/>
      <c r="G8" s="3"/>
      <c r="H8" s="3"/>
      <c r="I8" s="3"/>
      <c r="J8" s="3"/>
      <c r="K8" s="3"/>
      <c r="L8" s="3"/>
      <c r="M8" s="3"/>
      <c r="N8" s="3"/>
      <c r="O8" s="3"/>
      <c r="P8" s="3"/>
      <c r="Q8" s="3"/>
      <c r="R8" s="3"/>
      <c r="S8" s="3"/>
      <c r="T8" s="3"/>
    </row>
    <row r="9" spans="1:20">
      <c r="A9" s="3"/>
      <c r="B9" s="3"/>
      <c r="C9" s="3"/>
      <c r="D9" s="3"/>
      <c r="E9" s="3"/>
      <c r="F9" s="3"/>
      <c r="G9" s="3"/>
      <c r="H9" s="3"/>
      <c r="I9" s="3"/>
      <c r="J9" s="3"/>
      <c r="K9" s="3"/>
      <c r="L9" s="3"/>
      <c r="M9" s="3"/>
      <c r="N9" s="3"/>
      <c r="O9" s="3"/>
      <c r="P9" s="3"/>
      <c r="Q9" s="3"/>
      <c r="R9" s="3"/>
      <c r="S9" s="3"/>
      <c r="T9" s="3"/>
    </row>
    <row r="10" spans="1:20">
      <c r="A10" s="3"/>
      <c r="B10" s="3"/>
      <c r="C10" s="3"/>
      <c r="D10" s="3"/>
      <c r="E10" s="3"/>
      <c r="F10" s="3"/>
      <c r="G10" s="3"/>
      <c r="H10" s="3"/>
      <c r="I10" s="3"/>
      <c r="J10" s="3"/>
      <c r="K10" s="3"/>
      <c r="L10" s="3"/>
      <c r="M10" s="3"/>
      <c r="N10" s="3"/>
      <c r="O10" s="3"/>
      <c r="P10" s="3"/>
      <c r="Q10" s="3"/>
      <c r="R10" s="3"/>
      <c r="S10" s="3"/>
      <c r="T10" s="3"/>
    </row>
    <row r="11" spans="1:20">
      <c r="A11" s="3"/>
      <c r="B11" s="3"/>
      <c r="C11" s="3"/>
      <c r="D11" s="3"/>
      <c r="E11" s="3"/>
      <c r="F11" s="3"/>
      <c r="G11" s="3"/>
      <c r="H11" s="3"/>
      <c r="I11" s="3"/>
      <c r="J11" s="3"/>
      <c r="K11" s="3"/>
      <c r="L11" s="3"/>
      <c r="M11" s="3"/>
      <c r="N11" s="3"/>
      <c r="O11" s="3"/>
      <c r="P11" s="3"/>
      <c r="Q11" s="3"/>
      <c r="R11" s="3"/>
      <c r="S11" s="3"/>
      <c r="T11" s="3"/>
    </row>
    <row r="12" spans="1:20">
      <c r="A12" s="3"/>
      <c r="B12" s="3"/>
      <c r="C12" s="3"/>
      <c r="D12" s="3"/>
      <c r="E12" s="3"/>
      <c r="F12" s="3"/>
      <c r="G12" s="3"/>
      <c r="H12" s="3"/>
      <c r="I12" s="3"/>
      <c r="J12" s="3"/>
      <c r="K12" s="3"/>
      <c r="L12" s="3"/>
      <c r="M12" s="3"/>
      <c r="N12" s="3"/>
      <c r="O12" s="3"/>
      <c r="P12" s="3"/>
      <c r="Q12" s="3"/>
      <c r="R12" s="3"/>
      <c r="S12" s="3"/>
      <c r="T12" s="3"/>
    </row>
    <row r="13" spans="1:20">
      <c r="A13" s="3"/>
      <c r="B13" s="3"/>
      <c r="C13" s="3"/>
      <c r="D13" s="3"/>
      <c r="E13" s="3"/>
      <c r="F13" s="3"/>
      <c r="G13" s="3"/>
      <c r="H13" s="3"/>
      <c r="I13" s="3"/>
      <c r="J13" s="3"/>
      <c r="K13" s="3"/>
      <c r="L13" s="3"/>
      <c r="M13" s="3"/>
      <c r="N13" s="3"/>
      <c r="O13" s="3"/>
      <c r="P13" s="3"/>
      <c r="Q13" s="3"/>
      <c r="R13" s="3"/>
      <c r="S13" s="3"/>
      <c r="T13" s="3"/>
    </row>
    <row r="14" spans="1:20">
      <c r="A14" s="3"/>
      <c r="B14" s="3"/>
      <c r="C14" s="3"/>
      <c r="D14" s="3"/>
      <c r="E14" s="3"/>
      <c r="F14" s="3"/>
      <c r="G14" s="3"/>
      <c r="H14" s="3"/>
      <c r="I14" s="3"/>
      <c r="J14" s="3"/>
      <c r="K14" s="3"/>
      <c r="L14" s="3"/>
      <c r="M14" s="3"/>
      <c r="N14" s="3"/>
      <c r="O14" s="3"/>
      <c r="P14" s="3"/>
      <c r="Q14" s="3"/>
      <c r="R14" s="3"/>
      <c r="S14" s="3"/>
      <c r="T14" s="3"/>
    </row>
    <row r="15" spans="1:20">
      <c r="A15" s="3"/>
      <c r="B15" s="3"/>
      <c r="C15" s="3"/>
      <c r="D15" s="3"/>
      <c r="E15" s="3"/>
      <c r="F15" s="3"/>
      <c r="G15" s="3"/>
      <c r="H15" s="3"/>
      <c r="I15" s="3"/>
      <c r="J15" s="3"/>
      <c r="K15" s="3"/>
      <c r="L15" s="3"/>
      <c r="M15" s="3"/>
      <c r="N15" s="3"/>
      <c r="O15" s="3"/>
      <c r="P15" s="3"/>
      <c r="Q15" s="3"/>
      <c r="R15" s="3"/>
      <c r="S15" s="3"/>
      <c r="T15" s="3"/>
    </row>
    <row r="16" spans="1:20">
      <c r="A16" s="3"/>
      <c r="B16" s="3"/>
      <c r="C16" s="3"/>
      <c r="D16" s="3"/>
      <c r="E16" s="3"/>
      <c r="F16" s="3"/>
      <c r="G16" s="3"/>
      <c r="H16" s="3"/>
      <c r="I16" s="3"/>
      <c r="J16" s="3"/>
      <c r="K16" s="3"/>
      <c r="L16" s="3"/>
      <c r="M16" s="3"/>
      <c r="N16" s="3"/>
      <c r="O16" s="3"/>
      <c r="P16" s="3"/>
      <c r="Q16" s="3"/>
      <c r="R16" s="3"/>
      <c r="S16" s="3"/>
      <c r="T16" s="3"/>
    </row>
    <row r="17" spans="1:20">
      <c r="A17" s="3"/>
      <c r="B17" s="3"/>
      <c r="C17" s="3"/>
      <c r="D17" s="3"/>
      <c r="E17" s="3"/>
      <c r="F17" s="3"/>
      <c r="G17" s="3"/>
      <c r="H17" s="3"/>
      <c r="I17" s="3"/>
      <c r="J17" s="3"/>
      <c r="K17" s="3"/>
      <c r="L17" s="3"/>
      <c r="M17" s="3"/>
      <c r="N17" s="3"/>
      <c r="O17" s="3"/>
      <c r="P17" s="3"/>
      <c r="Q17" s="3"/>
      <c r="R17" s="3"/>
      <c r="S17" s="3"/>
      <c r="T17" s="3"/>
    </row>
    <row r="18" spans="1:20">
      <c r="A18" s="3"/>
      <c r="B18" s="3"/>
      <c r="C18" s="3"/>
      <c r="D18" s="3"/>
      <c r="E18" s="3"/>
      <c r="F18" s="3"/>
      <c r="G18" s="3"/>
      <c r="H18" s="3"/>
      <c r="I18" s="3"/>
      <c r="J18" s="3"/>
      <c r="K18" s="3"/>
      <c r="L18" s="3"/>
      <c r="M18" s="3"/>
      <c r="N18" s="3"/>
      <c r="O18" s="3"/>
      <c r="P18" s="3"/>
      <c r="Q18" s="3"/>
      <c r="R18" s="3"/>
      <c r="S18" s="3"/>
      <c r="T18" s="3"/>
    </row>
    <row r="19" spans="1:20">
      <c r="A19" s="3"/>
      <c r="B19" s="3"/>
      <c r="C19" s="3"/>
      <c r="D19" s="3"/>
      <c r="E19" s="3"/>
      <c r="F19" s="3"/>
      <c r="G19" s="3"/>
      <c r="H19" s="3"/>
      <c r="I19" s="3"/>
      <c r="J19" s="3"/>
      <c r="K19" s="3"/>
      <c r="L19" s="3"/>
      <c r="M19" s="3"/>
      <c r="N19" s="3"/>
      <c r="O19" s="3"/>
      <c r="P19" s="3"/>
      <c r="Q19" s="3"/>
      <c r="R19" s="3"/>
      <c r="S19" s="3"/>
      <c r="T19" s="3"/>
    </row>
    <row r="20" spans="1:20">
      <c r="A20" s="3"/>
      <c r="B20" s="3"/>
      <c r="C20" s="3"/>
      <c r="D20" s="3"/>
      <c r="E20" s="3"/>
      <c r="F20" s="3"/>
      <c r="G20" s="3"/>
      <c r="H20" s="3"/>
      <c r="I20" s="3"/>
      <c r="J20" s="3"/>
      <c r="K20" s="3"/>
      <c r="L20" s="3"/>
      <c r="M20" s="3"/>
      <c r="N20" s="3"/>
      <c r="O20" s="3"/>
      <c r="P20" s="3"/>
      <c r="Q20" s="3"/>
      <c r="R20" s="3"/>
      <c r="S20" s="3"/>
      <c r="T20" s="3"/>
    </row>
    <row r="21" spans="1:20">
      <c r="A21" s="3"/>
      <c r="B21" s="3"/>
      <c r="C21" s="3"/>
      <c r="D21" s="3"/>
      <c r="E21" s="3"/>
      <c r="F21" s="3"/>
      <c r="G21" s="3"/>
      <c r="H21" s="3"/>
      <c r="I21" s="3"/>
      <c r="J21" s="3"/>
      <c r="K21" s="3"/>
      <c r="L21" s="3"/>
      <c r="M21" s="3"/>
      <c r="N21" s="3"/>
      <c r="O21" s="3"/>
      <c r="P21" s="3"/>
      <c r="Q21" s="3"/>
      <c r="R21" s="3"/>
      <c r="S21" s="3"/>
      <c r="T21" s="3"/>
    </row>
    <row r="22" spans="1:20">
      <c r="A22" s="3"/>
      <c r="B22" s="3"/>
      <c r="C22" s="3"/>
      <c r="D22" s="3"/>
      <c r="E22" s="3"/>
      <c r="F22" s="3"/>
      <c r="G22" s="3"/>
      <c r="H22" s="3"/>
      <c r="I22" s="3"/>
      <c r="J22" s="3"/>
      <c r="K22" s="3"/>
      <c r="L22" s="3"/>
      <c r="M22" s="3"/>
      <c r="N22" s="3"/>
      <c r="O22" s="3"/>
      <c r="P22" s="3"/>
      <c r="Q22" s="3"/>
      <c r="R22" s="3"/>
      <c r="S22" s="3"/>
      <c r="T22" s="3"/>
    </row>
    <row r="23" spans="1:20">
      <c r="A23" s="3"/>
      <c r="B23" s="3"/>
      <c r="C23" s="3"/>
      <c r="D23" s="3"/>
      <c r="E23" s="3"/>
      <c r="F23" s="3"/>
      <c r="G23" s="3"/>
      <c r="H23" s="3"/>
      <c r="I23" s="3"/>
      <c r="J23" s="3"/>
      <c r="K23" s="3"/>
      <c r="L23" s="3"/>
      <c r="M23" s="3"/>
      <c r="N23" s="3"/>
      <c r="O23" s="3"/>
      <c r="P23" s="3"/>
      <c r="Q23" s="3"/>
      <c r="R23" s="3"/>
      <c r="S23" s="3"/>
      <c r="T23" s="3"/>
    </row>
    <row r="24" spans="1:20">
      <c r="A24" s="3"/>
      <c r="B24" s="3"/>
      <c r="C24" s="3"/>
      <c r="D24" s="3"/>
      <c r="E24" s="3"/>
      <c r="F24" s="3"/>
      <c r="G24" s="3"/>
      <c r="H24" s="3"/>
      <c r="I24" s="3"/>
      <c r="J24" s="3"/>
      <c r="K24" s="3"/>
      <c r="L24" s="3"/>
      <c r="M24" s="3"/>
      <c r="N24" s="3"/>
      <c r="O24" s="3"/>
      <c r="P24" s="3"/>
      <c r="Q24" s="3"/>
      <c r="R24" s="3"/>
      <c r="S24" s="3"/>
      <c r="T24" s="3"/>
    </row>
    <row r="25" spans="1:20">
      <c r="A25" s="3"/>
      <c r="B25" s="3"/>
      <c r="C25" s="3"/>
      <c r="D25" s="3"/>
      <c r="E25" s="3"/>
      <c r="F25" s="3"/>
      <c r="G25" s="3"/>
      <c r="H25" s="3"/>
      <c r="I25" s="3"/>
      <c r="J25" s="3"/>
      <c r="K25" s="3"/>
      <c r="L25" s="3"/>
      <c r="M25" s="3"/>
      <c r="N25" s="3"/>
      <c r="O25" s="3"/>
      <c r="P25" s="3"/>
      <c r="Q25" s="3"/>
      <c r="R25" s="3"/>
      <c r="S25" s="3"/>
      <c r="T25" s="3"/>
    </row>
    <row r="26" spans="1:20">
      <c r="A26" s="3"/>
      <c r="B26" s="3"/>
      <c r="C26" s="3"/>
      <c r="D26" s="3"/>
      <c r="E26" s="3"/>
      <c r="F26" s="3"/>
      <c r="G26" s="3"/>
      <c r="H26" s="3"/>
      <c r="I26" s="3"/>
      <c r="J26" s="3"/>
      <c r="K26" s="3"/>
      <c r="L26" s="3"/>
      <c r="M26" s="3"/>
      <c r="N26" s="3"/>
      <c r="O26" s="3"/>
      <c r="P26" s="3"/>
      <c r="Q26" s="3"/>
      <c r="R26" s="3"/>
      <c r="S26" s="3"/>
      <c r="T26" s="3"/>
    </row>
    <row r="27" spans="1:20">
      <c r="A27" s="3"/>
      <c r="B27" s="3"/>
      <c r="C27" s="3"/>
      <c r="D27" s="3"/>
      <c r="E27" s="3"/>
      <c r="F27" s="3"/>
      <c r="G27" s="3"/>
      <c r="H27" s="3"/>
      <c r="I27" s="3"/>
      <c r="J27" s="3"/>
      <c r="K27" s="3"/>
      <c r="L27" s="3"/>
      <c r="M27" s="3"/>
      <c r="N27" s="3"/>
      <c r="O27" s="3"/>
      <c r="P27" s="3"/>
      <c r="Q27" s="3"/>
      <c r="R27" s="3"/>
      <c r="S27" s="3"/>
      <c r="T27" s="3"/>
    </row>
    <row r="28" spans="1:20">
      <c r="A28" s="3"/>
      <c r="B28" s="3"/>
      <c r="C28" s="3"/>
      <c r="D28" s="3"/>
      <c r="E28" s="3"/>
      <c r="F28" s="3"/>
      <c r="G28" s="3"/>
      <c r="H28" s="3"/>
      <c r="I28" s="3"/>
      <c r="J28" s="3"/>
      <c r="K28" s="3"/>
      <c r="L28" s="3"/>
      <c r="M28" s="3"/>
      <c r="N28" s="3"/>
      <c r="O28" s="3"/>
      <c r="P28" s="3"/>
      <c r="Q28" s="3"/>
      <c r="R28" s="3"/>
      <c r="S28" s="3"/>
      <c r="T28" s="3"/>
    </row>
    <row r="29" spans="1:20">
      <c r="A29" s="3"/>
      <c r="B29" s="3"/>
      <c r="C29" s="3"/>
      <c r="D29" s="3"/>
      <c r="E29" s="3"/>
      <c r="F29" s="3"/>
      <c r="G29" s="3"/>
      <c r="H29" s="3"/>
      <c r="I29" s="3"/>
      <c r="J29" s="3"/>
      <c r="K29" s="3"/>
      <c r="L29" s="3"/>
      <c r="M29" s="3"/>
      <c r="N29" s="3"/>
      <c r="O29" s="3"/>
      <c r="P29" s="3"/>
      <c r="Q29" s="3"/>
      <c r="R29" s="3"/>
      <c r="S29" s="3"/>
      <c r="T29" s="3"/>
    </row>
    <row r="30" spans="1:20">
      <c r="A30" s="3"/>
      <c r="B30" s="3"/>
      <c r="C30" s="3"/>
      <c r="D30" s="3"/>
      <c r="E30" s="3"/>
      <c r="F30" s="3"/>
      <c r="G30" s="3"/>
      <c r="H30" s="3"/>
      <c r="I30" s="3"/>
      <c r="J30" s="3"/>
      <c r="K30" s="3"/>
      <c r="L30" s="3"/>
      <c r="M30" s="3"/>
      <c r="N30" s="3"/>
      <c r="O30" s="3"/>
      <c r="P30" s="3"/>
      <c r="Q30" s="3"/>
      <c r="R30" s="3"/>
      <c r="S30" s="3"/>
      <c r="T30" s="3"/>
    </row>
    <row r="31" spans="1:20">
      <c r="A31" s="3"/>
      <c r="B31" s="3"/>
      <c r="C31" s="3"/>
      <c r="D31" s="3"/>
      <c r="E31" s="3"/>
      <c r="F31" s="3"/>
      <c r="G31" s="3"/>
      <c r="H31" s="3"/>
      <c r="I31" s="3"/>
      <c r="J31" s="3"/>
      <c r="K31" s="3"/>
      <c r="L31" s="3"/>
      <c r="M31" s="3"/>
      <c r="N31" s="3"/>
      <c r="O31" s="3"/>
      <c r="P31" s="3"/>
      <c r="Q31" s="3"/>
      <c r="R31" s="3"/>
      <c r="S31" s="3"/>
      <c r="T31" s="3"/>
    </row>
    <row r="32" spans="1:20">
      <c r="A32" s="3"/>
      <c r="B32" s="3"/>
      <c r="C32" s="3"/>
      <c r="D32" s="3"/>
      <c r="E32" s="3"/>
      <c r="F32" s="3"/>
      <c r="G32" s="3"/>
      <c r="H32" s="3"/>
      <c r="I32" s="3"/>
      <c r="J32" s="3"/>
      <c r="K32" s="3"/>
      <c r="L32" s="3"/>
      <c r="M32" s="3"/>
      <c r="N32" s="3"/>
      <c r="O32" s="3"/>
      <c r="P32" s="3"/>
      <c r="Q32" s="3"/>
      <c r="R32" s="3"/>
      <c r="S32" s="3"/>
      <c r="T32" s="3"/>
    </row>
    <row r="33" spans="1:20">
      <c r="A33" s="3"/>
      <c r="B33" s="3"/>
      <c r="C33" s="3"/>
      <c r="D33" s="3"/>
      <c r="E33" s="3"/>
      <c r="F33" s="3"/>
      <c r="G33" s="3"/>
      <c r="H33" s="3"/>
      <c r="I33" s="3"/>
      <c r="J33" s="3"/>
      <c r="K33" s="3"/>
      <c r="L33" s="3"/>
      <c r="M33" s="3"/>
      <c r="N33" s="3"/>
      <c r="O33" s="3"/>
      <c r="P33" s="3"/>
      <c r="Q33" s="3"/>
      <c r="R33" s="3"/>
      <c r="S33" s="3"/>
      <c r="T33" s="3"/>
    </row>
    <row r="34" spans="1:20">
      <c r="A34" s="3"/>
      <c r="B34" s="3"/>
      <c r="C34" s="3"/>
      <c r="D34" s="3"/>
      <c r="E34" s="3"/>
      <c r="F34" s="3"/>
      <c r="G34" s="3"/>
      <c r="H34" s="3"/>
      <c r="I34" s="3"/>
      <c r="J34" s="3"/>
      <c r="K34" s="3"/>
      <c r="L34" s="3"/>
      <c r="M34" s="3"/>
      <c r="N34" s="3"/>
      <c r="O34" s="3"/>
      <c r="P34" s="3"/>
      <c r="Q34" s="3"/>
      <c r="R34" s="3"/>
      <c r="S34" s="3"/>
      <c r="T34" s="3"/>
    </row>
    <row r="35" spans="1:20">
      <c r="A35" s="3"/>
      <c r="B35" s="3"/>
      <c r="C35" s="3"/>
      <c r="D35" s="3"/>
      <c r="E35" s="3"/>
      <c r="F35" s="3"/>
      <c r="G35" s="3"/>
      <c r="H35" s="3"/>
      <c r="I35" s="3"/>
      <c r="J35" s="3"/>
      <c r="K35" s="3"/>
      <c r="L35" s="3"/>
      <c r="M35" s="3"/>
      <c r="N35" s="3"/>
      <c r="O35" s="3"/>
      <c r="P35" s="3"/>
      <c r="Q35" s="3"/>
      <c r="R35" s="3"/>
      <c r="S35" s="3"/>
      <c r="T35" s="3"/>
    </row>
    <row r="36" spans="1:20">
      <c r="A36" s="3"/>
      <c r="B36" s="3"/>
      <c r="C36" s="3"/>
      <c r="D36" s="3"/>
      <c r="E36" s="3"/>
      <c r="F36" s="3"/>
      <c r="G36" s="3"/>
      <c r="H36" s="3"/>
      <c r="I36" s="3"/>
      <c r="J36" s="3"/>
      <c r="K36" s="3"/>
      <c r="L36" s="3"/>
      <c r="M36" s="3"/>
      <c r="N36" s="3"/>
      <c r="O36" s="3"/>
      <c r="P36" s="3"/>
      <c r="Q36" s="3"/>
      <c r="R36" s="3"/>
      <c r="S36" s="3"/>
      <c r="T36" s="3"/>
    </row>
    <row r="37" spans="1:20">
      <c r="A37" s="3"/>
      <c r="B37" s="3"/>
      <c r="C37" s="3"/>
      <c r="D37" s="3"/>
      <c r="E37" s="3"/>
      <c r="F37" s="3"/>
      <c r="G37" s="3"/>
      <c r="H37" s="3"/>
      <c r="I37" s="3"/>
      <c r="J37" s="3"/>
      <c r="K37" s="3"/>
      <c r="L37" s="3"/>
      <c r="M37" s="3"/>
      <c r="N37" s="3"/>
      <c r="O37" s="3"/>
      <c r="P37" s="3"/>
      <c r="Q37" s="3"/>
      <c r="R37" s="3"/>
      <c r="S37" s="3"/>
      <c r="T37" s="3"/>
    </row>
    <row r="38" spans="1:20">
      <c r="A38" s="3"/>
      <c r="B38" s="3"/>
      <c r="C38" s="3"/>
      <c r="D38" s="3"/>
      <c r="E38" s="3"/>
      <c r="F38" s="3"/>
      <c r="G38" s="3"/>
      <c r="H38" s="3"/>
      <c r="I38" s="3"/>
      <c r="J38" s="3"/>
      <c r="K38" s="3"/>
      <c r="L38" s="3"/>
      <c r="M38" s="3"/>
      <c r="N38" s="3"/>
      <c r="O38" s="3"/>
      <c r="P38" s="3"/>
      <c r="Q38" s="3"/>
      <c r="R38" s="3"/>
      <c r="S38" s="3"/>
      <c r="T38" s="3"/>
    </row>
    <row r="39" spans="1:20">
      <c r="A39" s="3"/>
      <c r="B39" s="3"/>
      <c r="C39" s="3"/>
      <c r="D39" s="3"/>
      <c r="E39" s="3"/>
      <c r="F39" s="3"/>
      <c r="G39" s="3"/>
      <c r="H39" s="3"/>
      <c r="I39" s="3"/>
      <c r="J39" s="3"/>
      <c r="K39" s="3"/>
      <c r="L39" s="3"/>
      <c r="M39" s="3"/>
      <c r="N39" s="3"/>
      <c r="O39" s="3"/>
      <c r="P39" s="3"/>
      <c r="Q39" s="3"/>
      <c r="R39" s="3"/>
      <c r="S39" s="3"/>
      <c r="T39" s="3"/>
    </row>
    <row r="40" spans="1:20">
      <c r="A40" s="3"/>
      <c r="B40" s="3"/>
      <c r="C40" s="3"/>
      <c r="D40" s="3"/>
      <c r="E40" s="3"/>
      <c r="F40" s="3"/>
      <c r="G40" s="3"/>
      <c r="H40" s="3"/>
      <c r="I40" s="3"/>
      <c r="J40" s="3"/>
      <c r="K40" s="3"/>
      <c r="L40" s="3"/>
      <c r="M40" s="3"/>
      <c r="N40" s="3"/>
      <c r="O40" s="3"/>
      <c r="P40" s="3"/>
      <c r="Q40" s="3"/>
      <c r="R40" s="3"/>
      <c r="S40" s="3"/>
      <c r="T40" s="3"/>
    </row>
    <row r="41" spans="1:20">
      <c r="A41" s="3"/>
      <c r="B41" s="3"/>
      <c r="C41" s="3"/>
      <c r="D41" s="3"/>
      <c r="E41" s="3"/>
      <c r="F41" s="3"/>
      <c r="G41" s="3"/>
      <c r="H41" s="3"/>
      <c r="I41" s="3"/>
      <c r="J41" s="3"/>
      <c r="K41" s="3"/>
      <c r="L41" s="3"/>
      <c r="M41" s="3"/>
      <c r="N41" s="3"/>
      <c r="O41" s="3"/>
      <c r="P41" s="3"/>
      <c r="Q41" s="3"/>
      <c r="R41" s="3"/>
      <c r="S41" s="3"/>
      <c r="T41" s="3"/>
    </row>
    <row r="42" spans="1:20">
      <c r="A42" s="3"/>
      <c r="B42" s="3"/>
      <c r="C42" s="3"/>
      <c r="D42" s="3"/>
      <c r="E42" s="3"/>
      <c r="F42" s="3"/>
      <c r="G42" s="3"/>
      <c r="H42" s="3"/>
      <c r="I42" s="3"/>
      <c r="J42" s="3"/>
      <c r="K42" s="3"/>
      <c r="L42" s="3"/>
      <c r="M42" s="3"/>
      <c r="N42" s="3"/>
      <c r="O42" s="3"/>
      <c r="P42" s="3"/>
      <c r="Q42" s="3"/>
      <c r="R42" s="3"/>
      <c r="S42" s="3"/>
      <c r="T42" s="3"/>
    </row>
    <row r="43" spans="1:20">
      <c r="A43" s="3"/>
      <c r="B43" s="3"/>
      <c r="C43" s="3"/>
      <c r="D43" s="3"/>
      <c r="E43" s="3"/>
      <c r="F43" s="3"/>
      <c r="G43" s="3"/>
      <c r="H43" s="3"/>
      <c r="I43" s="3"/>
      <c r="J43" s="3"/>
      <c r="K43" s="3"/>
      <c r="L43" s="3"/>
      <c r="M43" s="3"/>
      <c r="N43" s="3"/>
      <c r="O43" s="3"/>
      <c r="P43" s="3"/>
      <c r="Q43" s="3"/>
      <c r="R43" s="3"/>
      <c r="S43" s="3"/>
      <c r="T43" s="3"/>
    </row>
    <row r="44" spans="1:20">
      <c r="A44" s="3"/>
      <c r="B44" s="3"/>
      <c r="C44" s="3"/>
      <c r="D44" s="3"/>
      <c r="E44" s="3"/>
      <c r="F44" s="3"/>
      <c r="G44" s="3"/>
      <c r="H44" s="3"/>
      <c r="I44" s="3"/>
      <c r="J44" s="3"/>
      <c r="K44" s="3"/>
      <c r="L44" s="3"/>
      <c r="M44" s="3"/>
      <c r="N44" s="3"/>
      <c r="O44" s="3"/>
      <c r="P44" s="3"/>
      <c r="Q44" s="3"/>
      <c r="R44" s="3"/>
      <c r="S44" s="3"/>
      <c r="T44" s="3"/>
    </row>
    <row r="45" spans="1:20">
      <c r="A45" s="3"/>
      <c r="B45" s="3"/>
      <c r="C45" s="3"/>
      <c r="D45" s="3"/>
      <c r="E45" s="3"/>
      <c r="F45" s="3"/>
      <c r="G45" s="3"/>
      <c r="H45" s="3"/>
      <c r="I45" s="3"/>
      <c r="J45" s="3"/>
      <c r="K45" s="3"/>
      <c r="L45" s="3"/>
      <c r="M45" s="3"/>
      <c r="N45" s="3"/>
      <c r="O45" s="3"/>
      <c r="P45" s="3"/>
      <c r="Q45" s="3"/>
      <c r="R45" s="3"/>
      <c r="S45" s="3"/>
      <c r="T45" s="3"/>
    </row>
    <row r="46" spans="1:20">
      <c r="A46" s="3"/>
      <c r="B46" s="3"/>
      <c r="C46" s="3"/>
      <c r="D46" s="3"/>
      <c r="E46" s="3"/>
      <c r="F46" s="3"/>
      <c r="G46" s="3"/>
      <c r="H46" s="3"/>
      <c r="I46" s="3"/>
      <c r="J46" s="3"/>
      <c r="K46" s="3"/>
      <c r="L46" s="3"/>
      <c r="M46" s="3"/>
      <c r="N46" s="3"/>
      <c r="O46" s="3"/>
      <c r="P46" s="3"/>
      <c r="Q46" s="3"/>
      <c r="R46" s="3"/>
      <c r="S46" s="3"/>
      <c r="T46" s="3"/>
    </row>
    <row r="47" spans="1:20">
      <c r="A47" s="3"/>
      <c r="B47" s="3"/>
      <c r="C47" s="3"/>
      <c r="D47" s="3"/>
      <c r="E47" s="3"/>
      <c r="F47" s="3"/>
      <c r="G47" s="3"/>
      <c r="H47" s="3"/>
      <c r="I47" s="3"/>
      <c r="J47" s="3"/>
      <c r="K47" s="3"/>
      <c r="L47" s="3"/>
      <c r="M47" s="3"/>
      <c r="N47" s="3"/>
      <c r="O47" s="3"/>
      <c r="P47" s="3"/>
      <c r="Q47" s="3"/>
      <c r="R47" s="3"/>
      <c r="S47" s="3"/>
      <c r="T47" s="3"/>
    </row>
    <row r="48" spans="1:20">
      <c r="A48" s="3"/>
      <c r="B48" s="3"/>
      <c r="C48" s="3"/>
      <c r="D48" s="3"/>
      <c r="E48" s="3"/>
      <c r="F48" s="3"/>
      <c r="G48" s="3"/>
      <c r="H48" s="3"/>
      <c r="I48" s="3"/>
      <c r="J48" s="3"/>
      <c r="K48" s="3"/>
      <c r="L48" s="3"/>
      <c r="M48" s="3"/>
      <c r="N48" s="3"/>
      <c r="O48" s="3"/>
      <c r="P48" s="3"/>
      <c r="Q48" s="3"/>
      <c r="R48" s="3"/>
      <c r="S48" s="3"/>
      <c r="T48" s="3"/>
    </row>
    <row r="49" spans="1:20">
      <c r="A49" s="3"/>
      <c r="B49" s="3"/>
      <c r="C49" s="3"/>
      <c r="D49" s="3"/>
      <c r="E49" s="3"/>
      <c r="F49" s="3"/>
      <c r="G49" s="3"/>
      <c r="H49" s="3"/>
      <c r="I49" s="3"/>
      <c r="J49" s="3"/>
      <c r="K49" s="3"/>
      <c r="L49" s="3"/>
      <c r="M49" s="3"/>
      <c r="N49" s="3"/>
      <c r="O49" s="3"/>
      <c r="P49" s="3"/>
      <c r="Q49" s="3"/>
      <c r="R49" s="3"/>
      <c r="S49" s="3"/>
      <c r="T49" s="3"/>
    </row>
    <row r="50" spans="1:20">
      <c r="A50" s="3"/>
      <c r="B50" s="3"/>
      <c r="C50" s="3"/>
      <c r="D50" s="3"/>
      <c r="E50" s="3"/>
      <c r="F50" s="3"/>
      <c r="G50" s="3"/>
      <c r="H50" s="3"/>
      <c r="I50" s="3"/>
      <c r="J50" s="3"/>
      <c r="K50" s="3"/>
      <c r="L50" s="3"/>
      <c r="M50" s="3"/>
      <c r="N50" s="3"/>
      <c r="O50" s="3"/>
      <c r="P50" s="3"/>
      <c r="Q50" s="3"/>
      <c r="R50" s="3"/>
      <c r="S50" s="3"/>
      <c r="T50" s="3"/>
    </row>
    <row r="51" spans="1:20">
      <c r="A51" s="3"/>
      <c r="B51" s="3"/>
      <c r="C51" s="3"/>
      <c r="D51" s="3"/>
      <c r="E51" s="3"/>
      <c r="F51" s="3"/>
      <c r="G51" s="3"/>
      <c r="H51" s="3"/>
      <c r="I51" s="3"/>
      <c r="J51" s="3"/>
      <c r="K51" s="3"/>
      <c r="L51" s="3"/>
      <c r="M51" s="3"/>
      <c r="N51" s="3"/>
      <c r="O51" s="3"/>
      <c r="P51" s="3"/>
      <c r="Q51" s="3"/>
      <c r="R51" s="3"/>
      <c r="S51" s="3"/>
      <c r="T51" s="3"/>
    </row>
    <row r="52" spans="1:20">
      <c r="A52" s="3"/>
      <c r="B52" s="3"/>
      <c r="C52" s="3"/>
      <c r="D52" s="3"/>
      <c r="E52" s="3"/>
      <c r="F52" s="3"/>
      <c r="G52" s="3"/>
      <c r="H52" s="3"/>
      <c r="I52" s="3"/>
      <c r="J52" s="3"/>
      <c r="K52" s="3"/>
      <c r="L52" s="3"/>
      <c r="M52" s="3"/>
      <c r="N52" s="3"/>
      <c r="O52" s="3"/>
      <c r="P52" s="3"/>
      <c r="Q52" s="3"/>
      <c r="R52" s="3"/>
      <c r="S52" s="3"/>
      <c r="T52" s="3"/>
    </row>
    <row r="53" spans="1:20">
      <c r="A53" s="3"/>
      <c r="B53" s="3"/>
      <c r="C53" s="3"/>
      <c r="D53" s="3"/>
      <c r="E53" s="3"/>
      <c r="F53" s="3"/>
      <c r="G53" s="3"/>
      <c r="H53" s="3"/>
      <c r="I53" s="3"/>
      <c r="J53" s="3"/>
      <c r="K53" s="3"/>
      <c r="L53" s="3"/>
      <c r="M53" s="3"/>
      <c r="N53" s="3"/>
      <c r="O53" s="3"/>
      <c r="P53" s="3"/>
      <c r="Q53" s="3"/>
      <c r="R53" s="3"/>
      <c r="S53" s="3"/>
      <c r="T53" s="3"/>
    </row>
    <row r="54" spans="1:20">
      <c r="A54" s="3"/>
      <c r="B54" s="3"/>
      <c r="C54" s="3"/>
      <c r="D54" s="3"/>
      <c r="E54" s="3"/>
      <c r="F54" s="3"/>
      <c r="G54" s="3"/>
      <c r="H54" s="3"/>
      <c r="I54" s="3"/>
      <c r="J54" s="3"/>
      <c r="K54" s="3"/>
      <c r="L54" s="3"/>
      <c r="M54" s="3"/>
      <c r="N54" s="3"/>
      <c r="O54" s="3"/>
      <c r="P54" s="3"/>
      <c r="Q54" s="3"/>
      <c r="R54" s="3"/>
      <c r="S54" s="3"/>
      <c r="T54" s="3"/>
    </row>
    <row r="55" spans="1:20">
      <c r="A55" s="3"/>
      <c r="B55" s="3"/>
      <c r="C55" s="3"/>
      <c r="D55" s="3"/>
      <c r="E55" s="3"/>
      <c r="F55" s="3"/>
      <c r="G55" s="3"/>
      <c r="H55" s="3"/>
      <c r="I55" s="3"/>
      <c r="J55" s="3"/>
      <c r="K55" s="3"/>
      <c r="L55" s="3"/>
      <c r="M55" s="3"/>
      <c r="N55" s="3"/>
      <c r="O55" s="3"/>
      <c r="P55" s="3"/>
      <c r="Q55" s="3"/>
      <c r="R55" s="3"/>
      <c r="S55" s="3"/>
      <c r="T55" s="3"/>
    </row>
    <row r="56" spans="1:20">
      <c r="A56" s="3"/>
      <c r="B56" s="3"/>
      <c r="C56" s="3"/>
      <c r="D56" s="3"/>
      <c r="E56" s="3"/>
      <c r="F56" s="3"/>
      <c r="G56" s="3"/>
      <c r="H56" s="3"/>
      <c r="I56" s="3"/>
      <c r="J56" s="3"/>
      <c r="K56" s="3"/>
      <c r="L56" s="3"/>
      <c r="M56" s="3"/>
      <c r="N56" s="3"/>
      <c r="O56" s="3"/>
      <c r="P56" s="3"/>
      <c r="Q56" s="3"/>
      <c r="R56" s="3"/>
      <c r="S56" s="3"/>
      <c r="T56" s="3"/>
    </row>
    <row r="57" spans="1:20">
      <c r="A57" s="3"/>
      <c r="B57" s="3"/>
      <c r="C57" s="3"/>
      <c r="D57" s="3"/>
      <c r="E57" s="3"/>
      <c r="F57" s="3"/>
      <c r="G57" s="3"/>
      <c r="H57" s="3"/>
      <c r="I57" s="3"/>
      <c r="J57" s="3"/>
      <c r="K57" s="3"/>
      <c r="L57" s="3"/>
      <c r="M57" s="3"/>
      <c r="N57" s="3"/>
      <c r="O57" s="3"/>
      <c r="P57" s="3"/>
      <c r="Q57" s="3"/>
      <c r="R57" s="3"/>
      <c r="S57" s="3"/>
      <c r="T57" s="3"/>
    </row>
    <row r="58" spans="1:20">
      <c r="A58" s="3"/>
      <c r="B58" s="3"/>
      <c r="C58" s="3"/>
      <c r="D58" s="3"/>
      <c r="E58" s="3"/>
      <c r="F58" s="3"/>
      <c r="G58" s="3"/>
      <c r="H58" s="3"/>
      <c r="I58" s="3"/>
      <c r="J58" s="3"/>
      <c r="K58" s="3"/>
      <c r="L58" s="3"/>
      <c r="M58" s="3"/>
      <c r="N58" s="3"/>
      <c r="O58" s="3"/>
      <c r="P58" s="3"/>
      <c r="Q58" s="3"/>
      <c r="R58" s="3"/>
      <c r="S58" s="3"/>
      <c r="T58" s="3"/>
    </row>
    <row r="59" spans="1:20">
      <c r="A59" s="3"/>
      <c r="B59" s="3"/>
      <c r="C59" s="3"/>
      <c r="D59" s="3"/>
      <c r="E59" s="3"/>
      <c r="F59" s="3"/>
      <c r="G59" s="3"/>
      <c r="H59" s="3"/>
      <c r="I59" s="3"/>
      <c r="J59" s="3"/>
      <c r="K59" s="3"/>
      <c r="L59" s="3"/>
      <c r="M59" s="3"/>
      <c r="N59" s="3"/>
      <c r="O59" s="3"/>
      <c r="P59" s="3"/>
      <c r="Q59" s="3"/>
      <c r="R59" s="3"/>
      <c r="S59" s="3"/>
      <c r="T59" s="3"/>
    </row>
    <row r="60" spans="1:20">
      <c r="A60" s="3"/>
      <c r="B60" s="3"/>
      <c r="C60" s="3"/>
      <c r="D60" s="3"/>
      <c r="E60" s="3"/>
      <c r="F60" s="3"/>
      <c r="G60" s="3"/>
      <c r="H60" s="3"/>
      <c r="I60" s="3"/>
      <c r="J60" s="3"/>
      <c r="K60" s="3"/>
      <c r="L60" s="3"/>
      <c r="M60" s="3"/>
      <c r="N60" s="3"/>
      <c r="O60" s="3"/>
      <c r="P60" s="3"/>
      <c r="Q60" s="3"/>
      <c r="R60" s="3"/>
      <c r="S60" s="3"/>
      <c r="T60" s="3"/>
    </row>
    <row r="61" spans="1:20">
      <c r="A61" s="3"/>
      <c r="B61" s="3"/>
      <c r="C61" s="3"/>
      <c r="D61" s="3"/>
      <c r="E61" s="3"/>
      <c r="F61" s="3"/>
      <c r="G61" s="3"/>
      <c r="H61" s="3"/>
      <c r="I61" s="3"/>
      <c r="J61" s="3"/>
      <c r="K61" s="3"/>
      <c r="L61" s="3"/>
      <c r="M61" s="3"/>
      <c r="N61" s="3"/>
      <c r="O61" s="3"/>
      <c r="P61" s="3"/>
      <c r="Q61" s="3"/>
      <c r="R61" s="3"/>
      <c r="S61" s="3"/>
      <c r="T61" s="3"/>
    </row>
    <row r="62" spans="1:20">
      <c r="A62" s="3"/>
      <c r="B62" s="3"/>
      <c r="C62" s="3"/>
      <c r="D62" s="3"/>
      <c r="E62" s="3"/>
      <c r="F62" s="3"/>
      <c r="G62" s="3"/>
      <c r="H62" s="3"/>
      <c r="I62" s="3"/>
      <c r="J62" s="3"/>
      <c r="K62" s="3"/>
      <c r="L62" s="3"/>
      <c r="M62" s="3"/>
      <c r="N62" s="3"/>
      <c r="O62" s="3"/>
      <c r="P62" s="3"/>
      <c r="Q62" s="3"/>
      <c r="R62" s="3"/>
      <c r="S62" s="3"/>
      <c r="T62" s="3"/>
    </row>
    <row r="63" spans="1:20">
      <c r="A63" s="3"/>
      <c r="B63" s="3"/>
      <c r="C63" s="3"/>
      <c r="D63" s="3"/>
      <c r="E63" s="3"/>
      <c r="F63" s="3"/>
      <c r="G63" s="3"/>
      <c r="H63" s="3"/>
      <c r="I63" s="3"/>
      <c r="J63" s="3"/>
      <c r="K63" s="3"/>
      <c r="L63" s="3"/>
      <c r="M63" s="3"/>
      <c r="N63" s="3"/>
      <c r="O63" s="3"/>
      <c r="P63" s="3"/>
      <c r="Q63" s="3"/>
      <c r="R63" s="3"/>
      <c r="S63" s="3"/>
      <c r="T63" s="3"/>
    </row>
    <row r="64" spans="1:20">
      <c r="A64" s="3"/>
      <c r="B64" s="3"/>
      <c r="C64" s="3"/>
      <c r="D64" s="3"/>
      <c r="E64" s="3"/>
      <c r="F64" s="3"/>
      <c r="G64" s="3"/>
      <c r="H64" s="3"/>
      <c r="I64" s="3"/>
      <c r="J64" s="3"/>
      <c r="K64" s="3"/>
      <c r="L64" s="3"/>
      <c r="M64" s="3"/>
      <c r="N64" s="3"/>
      <c r="O64" s="3"/>
      <c r="P64" s="3"/>
      <c r="Q64" s="3"/>
      <c r="R64" s="3"/>
      <c r="S64" s="3"/>
      <c r="T64" s="3"/>
    </row>
    <row r="65" spans="1:20">
      <c r="A65" s="3"/>
      <c r="B65" s="3"/>
      <c r="C65" s="3"/>
      <c r="D65" s="3"/>
      <c r="E65" s="3"/>
      <c r="F65" s="3"/>
      <c r="G65" s="3"/>
      <c r="H65" s="3"/>
      <c r="I65" s="3"/>
      <c r="J65" s="3"/>
      <c r="K65" s="3"/>
      <c r="L65" s="3"/>
      <c r="M65" s="3"/>
      <c r="N65" s="3"/>
      <c r="O65" s="3"/>
      <c r="P65" s="3"/>
      <c r="Q65" s="3"/>
      <c r="R65" s="3"/>
      <c r="S65" s="3"/>
      <c r="T65" s="3"/>
    </row>
    <row r="66" spans="1:20">
      <c r="A66" s="3"/>
      <c r="B66" s="3"/>
      <c r="C66" s="3"/>
      <c r="D66" s="3"/>
      <c r="E66" s="3"/>
      <c r="F66" s="3"/>
      <c r="G66" s="3"/>
      <c r="H66" s="3"/>
      <c r="I66" s="3"/>
      <c r="J66" s="3"/>
      <c r="K66" s="3"/>
      <c r="L66" s="3"/>
      <c r="M66" s="3"/>
      <c r="N66" s="3"/>
      <c r="O66" s="3"/>
      <c r="P66" s="3"/>
      <c r="Q66" s="3"/>
      <c r="R66" s="3"/>
      <c r="S66" s="3"/>
      <c r="T66" s="3"/>
    </row>
    <row r="67" spans="1:20">
      <c r="A67" s="3"/>
      <c r="B67" s="3"/>
      <c r="C67" s="3"/>
      <c r="D67" s="3"/>
      <c r="E67" s="3"/>
      <c r="F67" s="3"/>
      <c r="G67" s="3"/>
      <c r="H67" s="3"/>
      <c r="I67" s="3"/>
      <c r="J67" s="3"/>
      <c r="K67" s="3"/>
      <c r="L67" s="3"/>
      <c r="M67" s="3"/>
      <c r="N67" s="3"/>
      <c r="O67" s="3"/>
      <c r="P67" s="3"/>
      <c r="Q67" s="3"/>
      <c r="R67" s="3"/>
      <c r="S67" s="3"/>
      <c r="T67" s="3"/>
    </row>
    <row r="68" spans="1:20">
      <c r="A68" s="3"/>
      <c r="B68" s="3"/>
      <c r="C68" s="3"/>
      <c r="D68" s="3"/>
      <c r="E68" s="3"/>
      <c r="F68" s="3"/>
      <c r="G68" s="3"/>
      <c r="H68" s="3"/>
      <c r="I68" s="3"/>
      <c r="J68" s="3"/>
      <c r="K68" s="3"/>
      <c r="L68" s="3"/>
      <c r="M68" s="3"/>
      <c r="N68" s="3"/>
      <c r="O68" s="3"/>
      <c r="P68" s="3"/>
      <c r="Q68" s="3"/>
      <c r="R68" s="3"/>
      <c r="S68" s="3"/>
      <c r="T68" s="3"/>
    </row>
    <row r="69" spans="1:20">
      <c r="A69" s="3"/>
      <c r="B69" s="3"/>
      <c r="C69" s="3"/>
      <c r="D69" s="3"/>
      <c r="E69" s="3"/>
      <c r="F69" s="3"/>
      <c r="G69" s="3"/>
      <c r="H69" s="3"/>
      <c r="I69" s="3"/>
      <c r="J69" s="3"/>
      <c r="K69" s="3"/>
      <c r="L69" s="3"/>
      <c r="M69" s="3"/>
      <c r="N69" s="3"/>
      <c r="O69" s="3"/>
      <c r="P69" s="3"/>
      <c r="Q69" s="3"/>
      <c r="R69" s="3"/>
      <c r="S69" s="3"/>
      <c r="T69" s="3"/>
    </row>
    <row r="70" spans="1:20">
      <c r="A70" s="3"/>
      <c r="B70" s="3"/>
      <c r="C70" s="3"/>
      <c r="D70" s="3"/>
      <c r="E70" s="3"/>
      <c r="F70" s="3"/>
      <c r="G70" s="3"/>
      <c r="H70" s="3"/>
      <c r="I70" s="3"/>
      <c r="J70" s="3"/>
      <c r="K70" s="3"/>
      <c r="L70" s="3"/>
      <c r="M70" s="3"/>
      <c r="N70" s="3"/>
      <c r="O70" s="3"/>
      <c r="P70" s="3"/>
      <c r="Q70" s="3"/>
      <c r="R70" s="3"/>
      <c r="S70" s="3"/>
      <c r="T70" s="3"/>
    </row>
    <row r="71" spans="1:20">
      <c r="A71" s="3"/>
      <c r="B71" s="3"/>
      <c r="C71" s="3"/>
      <c r="D71" s="3"/>
      <c r="E71" s="3"/>
      <c r="F71" s="3"/>
      <c r="G71" s="3"/>
      <c r="H71" s="3"/>
      <c r="I71" s="3"/>
      <c r="J71" s="3"/>
      <c r="K71" s="3"/>
      <c r="L71" s="3"/>
      <c r="M71" s="3"/>
      <c r="N71" s="3"/>
      <c r="O71" s="3"/>
      <c r="P71" s="3"/>
      <c r="Q71" s="3"/>
      <c r="R71" s="3"/>
      <c r="S71" s="3"/>
      <c r="T71" s="3"/>
    </row>
    <row r="72" spans="1:20">
      <c r="A72" s="3"/>
      <c r="B72" s="3"/>
      <c r="C72" s="3"/>
      <c r="D72" s="3"/>
      <c r="E72" s="3"/>
      <c r="F72" s="3"/>
      <c r="G72" s="3"/>
      <c r="H72" s="3"/>
      <c r="I72" s="3"/>
      <c r="J72" s="3"/>
      <c r="K72" s="3"/>
      <c r="L72" s="3"/>
      <c r="M72" s="3"/>
      <c r="N72" s="3"/>
      <c r="O72" s="3"/>
      <c r="P72" s="3"/>
      <c r="Q72" s="3"/>
      <c r="R72" s="3"/>
      <c r="S72" s="3"/>
      <c r="T72" s="3"/>
    </row>
    <row r="73" spans="1:20">
      <c r="A73" s="3"/>
      <c r="B73" s="3"/>
      <c r="C73" s="3"/>
      <c r="D73" s="3"/>
      <c r="E73" s="3"/>
      <c r="F73" s="3"/>
      <c r="G73" s="3"/>
      <c r="H73" s="3"/>
      <c r="I73" s="3"/>
      <c r="J73" s="3"/>
      <c r="K73" s="3"/>
      <c r="L73" s="3"/>
      <c r="M73" s="3"/>
      <c r="N73" s="3"/>
      <c r="O73" s="3"/>
      <c r="P73" s="3"/>
      <c r="Q73" s="3"/>
      <c r="R73" s="3"/>
      <c r="S73" s="3"/>
      <c r="T73" s="3"/>
    </row>
    <row r="74" spans="1:20">
      <c r="A74" s="3"/>
      <c r="B74" s="3"/>
      <c r="C74" s="3"/>
      <c r="D74" s="3"/>
      <c r="E74" s="3"/>
      <c r="F74" s="3"/>
      <c r="G74" s="3"/>
      <c r="H74" s="3"/>
      <c r="I74" s="3"/>
      <c r="J74" s="3"/>
      <c r="K74" s="3"/>
      <c r="L74" s="3"/>
      <c r="M74" s="3"/>
      <c r="N74" s="3"/>
      <c r="O74" s="3"/>
      <c r="P74" s="3"/>
      <c r="Q74" s="3"/>
      <c r="R74" s="3"/>
      <c r="S74" s="3"/>
      <c r="T74" s="3"/>
    </row>
    <row r="75" spans="1:20">
      <c r="A75" s="3"/>
      <c r="B75" s="3"/>
      <c r="C75" s="3"/>
      <c r="D75" s="3"/>
      <c r="E75" s="3"/>
      <c r="F75" s="3"/>
      <c r="G75" s="3"/>
      <c r="H75" s="3"/>
      <c r="I75" s="3"/>
      <c r="J75" s="3"/>
      <c r="K75" s="3"/>
      <c r="L75" s="3"/>
      <c r="M75" s="3"/>
      <c r="N75" s="3"/>
      <c r="O75" s="3"/>
      <c r="P75" s="3"/>
      <c r="Q75" s="3"/>
      <c r="R75" s="3"/>
      <c r="S75" s="3"/>
      <c r="T75" s="3"/>
    </row>
    <row r="76" spans="1:20">
      <c r="A76" s="3"/>
      <c r="B76" s="3"/>
      <c r="C76" s="3"/>
      <c r="D76" s="3"/>
      <c r="E76" s="3"/>
      <c r="F76" s="3"/>
      <c r="G76" s="3"/>
      <c r="H76" s="3"/>
      <c r="I76" s="3"/>
      <c r="J76" s="3"/>
      <c r="K76" s="3"/>
      <c r="L76" s="3"/>
      <c r="M76" s="3"/>
      <c r="N76" s="3"/>
      <c r="O76" s="3"/>
      <c r="P76" s="3"/>
      <c r="Q76" s="3"/>
      <c r="R76" s="3"/>
      <c r="S76" s="3"/>
      <c r="T76" s="3"/>
    </row>
    <row r="77" spans="1:20">
      <c r="A77" s="3"/>
      <c r="B77" s="3"/>
      <c r="C77" s="3"/>
      <c r="D77" s="3"/>
      <c r="E77" s="3"/>
      <c r="F77" s="3"/>
      <c r="G77" s="3"/>
      <c r="H77" s="3"/>
      <c r="I77" s="3"/>
      <c r="J77" s="3"/>
      <c r="K77" s="3"/>
      <c r="L77" s="3"/>
      <c r="M77" s="3"/>
      <c r="N77" s="3"/>
      <c r="O77" s="3"/>
      <c r="P77" s="3"/>
      <c r="Q77" s="3"/>
      <c r="R77" s="3"/>
      <c r="S77" s="3"/>
      <c r="T77" s="3"/>
    </row>
    <row r="78" spans="1:20">
      <c r="A78" s="3"/>
      <c r="B78" s="3"/>
      <c r="C78" s="3"/>
      <c r="D78" s="3"/>
      <c r="E78" s="3"/>
      <c r="F78" s="3"/>
      <c r="G78" s="3"/>
      <c r="H78" s="3"/>
      <c r="I78" s="3"/>
      <c r="J78" s="3"/>
      <c r="K78" s="3"/>
      <c r="L78" s="3"/>
      <c r="M78" s="3"/>
      <c r="N78" s="3"/>
      <c r="O78" s="3"/>
      <c r="P78" s="3"/>
      <c r="Q78" s="3"/>
      <c r="R78" s="3"/>
      <c r="S78" s="3"/>
      <c r="T78" s="3"/>
    </row>
    <row r="79" spans="1:20">
      <c r="A79" s="3"/>
      <c r="B79" s="3"/>
      <c r="C79" s="3"/>
      <c r="D79" s="3"/>
      <c r="E79" s="3"/>
      <c r="F79" s="3"/>
      <c r="G79" s="3"/>
      <c r="H79" s="3"/>
      <c r="I79" s="3"/>
      <c r="J79" s="3"/>
      <c r="K79" s="3"/>
      <c r="L79" s="3"/>
      <c r="M79" s="3"/>
      <c r="N79" s="3"/>
      <c r="O79" s="3"/>
      <c r="P79" s="3"/>
      <c r="Q79" s="3"/>
      <c r="R79" s="3"/>
      <c r="S79" s="3"/>
      <c r="T79" s="3"/>
    </row>
    <row r="80" spans="1:20">
      <c r="A80" s="3"/>
      <c r="B80" s="3"/>
      <c r="C80" s="3"/>
      <c r="D80" s="3"/>
      <c r="E80" s="3"/>
      <c r="F80" s="3"/>
      <c r="G80" s="3"/>
      <c r="H80" s="3"/>
      <c r="I80" s="3"/>
      <c r="J80" s="3"/>
      <c r="K80" s="3"/>
      <c r="L80" s="3"/>
      <c r="M80" s="3"/>
      <c r="N80" s="3"/>
      <c r="O80" s="3"/>
      <c r="P80" s="3"/>
      <c r="Q80" s="3"/>
      <c r="R80" s="3"/>
      <c r="S80" s="3"/>
      <c r="T80" s="3"/>
    </row>
    <row r="81" spans="1:20">
      <c r="A81" s="3"/>
      <c r="B81" s="3"/>
      <c r="C81" s="3"/>
      <c r="D81" s="3"/>
      <c r="E81" s="3"/>
      <c r="F81" s="3"/>
      <c r="G81" s="3"/>
      <c r="H81" s="3"/>
      <c r="I81" s="3"/>
      <c r="J81" s="3"/>
      <c r="K81" s="3"/>
      <c r="L81" s="3"/>
      <c r="M81" s="3"/>
      <c r="N81" s="3"/>
      <c r="O81" s="3"/>
      <c r="P81" s="3"/>
      <c r="Q81" s="3"/>
      <c r="R81" s="3"/>
      <c r="S81" s="3"/>
      <c r="T81" s="3"/>
    </row>
    <row r="82" spans="1:20">
      <c r="A82" s="3"/>
      <c r="B82" s="3"/>
      <c r="C82" s="3"/>
      <c r="D82" s="3"/>
      <c r="E82" s="3"/>
      <c r="F82" s="3"/>
      <c r="G82" s="3"/>
      <c r="H82" s="3"/>
      <c r="I82" s="3"/>
      <c r="J82" s="3"/>
      <c r="K82" s="3"/>
      <c r="L82" s="3"/>
      <c r="M82" s="3"/>
      <c r="N82" s="3"/>
      <c r="O82" s="3"/>
      <c r="P82" s="3"/>
      <c r="Q82" s="3"/>
      <c r="R82" s="3"/>
      <c r="S82" s="3"/>
      <c r="T82" s="3"/>
    </row>
    <row r="83" spans="1:20">
      <c r="A83" s="3"/>
      <c r="B83" s="3"/>
      <c r="C83" s="3"/>
      <c r="D83" s="3"/>
      <c r="E83" s="3"/>
      <c r="F83" s="3"/>
      <c r="G83" s="3"/>
      <c r="H83" s="3"/>
      <c r="I83" s="3"/>
      <c r="J83" s="3"/>
      <c r="K83" s="3"/>
      <c r="L83" s="3"/>
      <c r="M83" s="3"/>
      <c r="N83" s="3"/>
      <c r="O83" s="3"/>
      <c r="P83" s="3"/>
      <c r="Q83" s="3"/>
      <c r="R83" s="3"/>
      <c r="S83" s="3"/>
      <c r="T83" s="3"/>
    </row>
    <row r="84" spans="1:20">
      <c r="A84" s="3"/>
      <c r="B84" s="3"/>
      <c r="C84" s="3"/>
      <c r="D84" s="3"/>
      <c r="E84" s="3"/>
      <c r="F84" s="3"/>
      <c r="G84" s="3"/>
      <c r="H84" s="3"/>
      <c r="I84" s="3"/>
      <c r="J84" s="3"/>
      <c r="K84" s="3"/>
      <c r="L84" s="3"/>
      <c r="M84" s="3"/>
      <c r="N84" s="3"/>
      <c r="O84" s="3"/>
      <c r="P84" s="3"/>
      <c r="Q84" s="3"/>
      <c r="R84" s="3"/>
      <c r="S84" s="3"/>
      <c r="T84" s="3"/>
    </row>
    <row r="85" spans="1:20">
      <c r="A85" s="3"/>
      <c r="B85" s="3"/>
      <c r="C85" s="3"/>
      <c r="D85" s="3"/>
      <c r="E85" s="3"/>
      <c r="F85" s="3"/>
      <c r="G85" s="3"/>
      <c r="H85" s="3"/>
      <c r="I85" s="3"/>
      <c r="J85" s="3"/>
      <c r="K85" s="3"/>
      <c r="L85" s="3"/>
      <c r="M85" s="3"/>
      <c r="N85" s="3"/>
      <c r="O85" s="3"/>
      <c r="P85" s="3"/>
      <c r="Q85" s="3"/>
      <c r="R85" s="3"/>
      <c r="S85" s="3"/>
      <c r="T85" s="3"/>
    </row>
    <row r="86" spans="1:20">
      <c r="A86" s="3"/>
      <c r="B86" s="3"/>
      <c r="C86" s="3"/>
      <c r="D86" s="3"/>
      <c r="E86" s="3"/>
      <c r="F86" s="3"/>
      <c r="G86" s="3"/>
      <c r="H86" s="3"/>
      <c r="I86" s="3"/>
      <c r="J86" s="3"/>
      <c r="K86" s="3"/>
      <c r="L86" s="3"/>
      <c r="M86" s="3"/>
      <c r="N86" s="3"/>
      <c r="O86" s="3"/>
      <c r="P86" s="3"/>
      <c r="Q86" s="3"/>
      <c r="R86" s="3"/>
      <c r="S86" s="3"/>
      <c r="T86" s="3"/>
    </row>
    <row r="87" spans="1:20">
      <c r="A87" s="3"/>
      <c r="B87" s="3"/>
      <c r="C87" s="3"/>
      <c r="D87" s="3"/>
      <c r="E87" s="3"/>
      <c r="F87" s="3"/>
      <c r="G87" s="3"/>
      <c r="H87" s="3"/>
      <c r="I87" s="3"/>
      <c r="J87" s="3"/>
      <c r="K87" s="3"/>
      <c r="L87" s="3"/>
      <c r="M87" s="3"/>
      <c r="N87" s="3"/>
      <c r="O87" s="3"/>
      <c r="P87" s="3"/>
      <c r="Q87" s="3"/>
      <c r="R87" s="3"/>
      <c r="S87" s="3"/>
      <c r="T87" s="3"/>
    </row>
    <row r="88" spans="1:20">
      <c r="A88" s="3"/>
      <c r="B88" s="3"/>
      <c r="C88" s="3"/>
      <c r="D88" s="3"/>
      <c r="E88" s="3"/>
      <c r="F88" s="3"/>
      <c r="G88" s="3"/>
      <c r="H88" s="3"/>
      <c r="I88" s="3"/>
      <c r="J88" s="3"/>
      <c r="K88" s="3"/>
      <c r="L88" s="3"/>
      <c r="M88" s="3"/>
      <c r="N88" s="3"/>
      <c r="O88" s="3"/>
      <c r="P88" s="3"/>
      <c r="Q88" s="3"/>
      <c r="R88" s="3"/>
      <c r="S88" s="3"/>
      <c r="T88" s="3"/>
    </row>
    <row r="89" spans="1:20">
      <c r="A89" s="3"/>
      <c r="B89" s="3"/>
      <c r="C89" s="3"/>
      <c r="D89" s="3"/>
      <c r="E89" s="3"/>
      <c r="F89" s="3"/>
      <c r="G89" s="3"/>
      <c r="H89" s="3"/>
      <c r="I89" s="3"/>
      <c r="J89" s="3"/>
      <c r="K89" s="3"/>
      <c r="L89" s="3"/>
      <c r="M89" s="3"/>
      <c r="N89" s="3"/>
      <c r="O89" s="3"/>
      <c r="P89" s="3"/>
      <c r="Q89" s="3"/>
      <c r="R89" s="3"/>
      <c r="S89" s="3"/>
      <c r="T89" s="3"/>
    </row>
    <row r="90" spans="1:20">
      <c r="A90" s="3"/>
      <c r="B90" s="3"/>
      <c r="C90" s="3"/>
      <c r="D90" s="3"/>
      <c r="E90" s="3"/>
      <c r="F90" s="3"/>
      <c r="G90" s="3"/>
      <c r="H90" s="3"/>
      <c r="I90" s="3"/>
      <c r="J90" s="3"/>
      <c r="K90" s="3"/>
      <c r="L90" s="3"/>
      <c r="M90" s="3"/>
      <c r="N90" s="3"/>
      <c r="O90" s="3"/>
      <c r="P90" s="3"/>
      <c r="Q90" s="3"/>
      <c r="R90" s="3"/>
      <c r="S90" s="3"/>
      <c r="T90" s="3"/>
    </row>
    <row r="91" spans="1:20">
      <c r="A91" s="3"/>
      <c r="B91" s="3"/>
      <c r="C91" s="3"/>
      <c r="D91" s="3"/>
      <c r="E91" s="3"/>
      <c r="F91" s="3"/>
      <c r="G91" s="3"/>
      <c r="H91" s="3"/>
      <c r="I91" s="3"/>
      <c r="J91" s="3"/>
      <c r="K91" s="3"/>
      <c r="L91" s="3"/>
      <c r="M91" s="3"/>
      <c r="N91" s="3"/>
      <c r="O91" s="3"/>
      <c r="P91" s="3"/>
      <c r="Q91" s="3"/>
      <c r="R91" s="3"/>
      <c r="S91" s="3"/>
      <c r="T91" s="3"/>
    </row>
    <row r="92" spans="1:20">
      <c r="A92" s="3"/>
      <c r="B92" s="3"/>
      <c r="C92" s="3"/>
      <c r="D92" s="3"/>
      <c r="E92" s="3"/>
      <c r="F92" s="3"/>
      <c r="G92" s="3"/>
      <c r="H92" s="3"/>
      <c r="I92" s="3"/>
      <c r="J92" s="3"/>
      <c r="K92" s="3"/>
      <c r="L92" s="3"/>
      <c r="M92" s="3"/>
      <c r="N92" s="3"/>
      <c r="O92" s="3"/>
      <c r="P92" s="3"/>
      <c r="Q92" s="3"/>
      <c r="R92" s="3"/>
      <c r="S92" s="3"/>
      <c r="T92" s="3"/>
    </row>
    <row r="93" spans="1:20">
      <c r="A93" s="3"/>
      <c r="B93" s="3"/>
      <c r="C93" s="3"/>
      <c r="D93" s="3"/>
      <c r="E93" s="3"/>
      <c r="F93" s="3"/>
      <c r="G93" s="3"/>
      <c r="H93" s="3"/>
      <c r="I93" s="3"/>
      <c r="J93" s="3"/>
      <c r="K93" s="3"/>
      <c r="L93" s="3"/>
      <c r="M93" s="3"/>
      <c r="N93" s="3"/>
      <c r="O93" s="3"/>
      <c r="P93" s="3"/>
      <c r="Q93" s="3"/>
      <c r="R93" s="3"/>
      <c r="S93" s="3"/>
      <c r="T93" s="3"/>
    </row>
    <row r="94" spans="1:20">
      <c r="A94" s="3"/>
      <c r="B94" s="3"/>
      <c r="C94" s="3"/>
      <c r="D94" s="3"/>
      <c r="E94" s="3"/>
      <c r="F94" s="3"/>
      <c r="G94" s="3"/>
      <c r="H94" s="3"/>
      <c r="I94" s="3"/>
      <c r="J94" s="3"/>
      <c r="K94" s="3"/>
      <c r="L94" s="3"/>
      <c r="M94" s="3"/>
      <c r="N94" s="3"/>
      <c r="O94" s="3"/>
      <c r="P94" s="3"/>
      <c r="Q94" s="3"/>
      <c r="R94" s="3"/>
      <c r="S94" s="3"/>
      <c r="T94" s="3"/>
    </row>
  </sheetData>
  <phoneticPr fontId="0" type="noConversion"/>
  <pageMargins left="0.75" right="0.75" top="1" bottom="1" header="0.5" footer="0.5"/>
  <pageSetup scale="70" orientation="portrait" r:id="rId1"/>
  <headerFooter differentFirst="1" alignWithMargins="0">
    <firstFooter>&amp;LInternal</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A1:BS681"/>
  <sheetViews>
    <sheetView topLeftCell="A61" zoomScale="65" workbookViewId="0">
      <selection activeCell="N53" sqref="N53"/>
    </sheetView>
  </sheetViews>
  <sheetFormatPr defaultColWidth="9.140625" defaultRowHeight="12.75"/>
  <cols>
    <col min="1" max="1" width="21" style="20" bestFit="1" customWidth="1"/>
    <col min="2" max="2" width="18" style="20" customWidth="1"/>
    <col min="3" max="3" width="8.140625" style="20" customWidth="1"/>
    <col min="4" max="4" width="20.85546875" style="21" customWidth="1"/>
    <col min="5" max="5" width="11.140625" style="20" customWidth="1"/>
    <col min="6" max="6" width="13.85546875" style="20" customWidth="1"/>
    <col min="7" max="7" width="2.140625" style="1" customWidth="1"/>
    <col min="8" max="8" width="16.140625" style="1" customWidth="1"/>
    <col min="9" max="9" width="10.28515625" style="1" customWidth="1"/>
    <col min="10" max="10" width="3.5703125" style="1" customWidth="1"/>
    <col min="11" max="11" width="18.7109375" style="1" customWidth="1"/>
    <col min="12" max="12" width="16.28515625" style="1" customWidth="1"/>
    <col min="13" max="13" width="18.42578125" style="1" customWidth="1"/>
    <col min="14" max="61" width="9.140625" style="1"/>
    <col min="62" max="16384" width="9.140625" style="20"/>
  </cols>
  <sheetData>
    <row r="1" spans="1:61" ht="15" customHeight="1">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row>
    <row r="2" spans="1:61" ht="15">
      <c r="A2" s="22" t="s">
        <v>5</v>
      </c>
      <c r="B2" s="27">
        <f>'Termination Calculation'!F6</f>
        <v>2800000</v>
      </c>
      <c r="C2" s="22"/>
      <c r="D2" s="26"/>
      <c r="I2" s="24"/>
      <c r="J2" s="25"/>
      <c r="K2" s="105"/>
      <c r="L2" s="106"/>
      <c r="M2" s="106"/>
      <c r="BI2" s="20"/>
    </row>
    <row r="3" spans="1:61" ht="15">
      <c r="A3" s="22"/>
      <c r="B3" s="28"/>
      <c r="C3" s="22"/>
      <c r="D3" s="26"/>
      <c r="J3" s="20"/>
      <c r="K3" s="105"/>
      <c r="L3" s="106"/>
      <c r="M3" s="106"/>
      <c r="BI3" s="20"/>
    </row>
    <row r="4" spans="1:61" ht="15">
      <c r="A4" s="22" t="s">
        <v>6</v>
      </c>
      <c r="B4" s="29">
        <v>1</v>
      </c>
      <c r="C4" s="22"/>
      <c r="D4" s="26"/>
      <c r="I4" s="23"/>
      <c r="J4" s="30"/>
      <c r="K4" s="105"/>
      <c r="L4" s="106"/>
      <c r="M4" s="106"/>
      <c r="BI4" s="20"/>
    </row>
    <row r="5" spans="1:61" ht="15">
      <c r="A5" s="22"/>
      <c r="B5" s="31"/>
      <c r="C5" s="32"/>
      <c r="I5" s="23"/>
      <c r="J5" s="23"/>
      <c r="K5" s="105"/>
      <c r="L5" s="106"/>
      <c r="M5" s="106"/>
      <c r="BI5" s="20"/>
    </row>
    <row r="6" spans="1:61" ht="15">
      <c r="B6" s="22"/>
      <c r="C6" s="32"/>
      <c r="D6" s="26"/>
      <c r="I6" s="33"/>
      <c r="J6" s="34"/>
      <c r="K6" s="105"/>
      <c r="L6" s="106"/>
      <c r="M6" s="106"/>
      <c r="BI6" s="20"/>
    </row>
    <row r="7" spans="1:61" ht="15">
      <c r="A7" s="22" t="s">
        <v>7</v>
      </c>
      <c r="B7" s="29">
        <f>'Termination Calculation'!F12</f>
        <v>1</v>
      </c>
      <c r="C7" s="32"/>
      <c r="D7" s="26"/>
      <c r="F7" s="35"/>
      <c r="I7" s="33"/>
      <c r="J7" s="34"/>
      <c r="K7" s="105"/>
      <c r="L7" s="106"/>
      <c r="M7" s="106"/>
      <c r="BI7" s="20"/>
    </row>
    <row r="8" spans="1:61" ht="15">
      <c r="A8" s="22" t="s">
        <v>8</v>
      </c>
      <c r="B8" s="29">
        <f>'Termination Calculation'!F7*12</f>
        <v>300</v>
      </c>
      <c r="C8" s="22"/>
      <c r="D8" s="26"/>
      <c r="I8" s="33"/>
      <c r="J8" s="34"/>
      <c r="K8" s="105"/>
      <c r="L8" s="106"/>
      <c r="M8" s="106"/>
      <c r="BI8" s="20"/>
    </row>
    <row r="9" spans="1:61" ht="15">
      <c r="A9" s="22" t="s">
        <v>9</v>
      </c>
      <c r="B9" s="36">
        <f>'Termination Calculation'!F10</f>
        <v>3.7499999999999999E-2</v>
      </c>
      <c r="C9" s="22"/>
      <c r="D9" s="26"/>
      <c r="H9" s="20"/>
      <c r="I9" s="33"/>
      <c r="J9" s="34"/>
      <c r="K9" s="20"/>
    </row>
    <row r="10" spans="1:61" ht="15">
      <c r="A10" s="22"/>
      <c r="B10" s="37"/>
      <c r="C10" s="22"/>
      <c r="D10" s="26"/>
      <c r="H10" s="20"/>
      <c r="I10" s="33"/>
      <c r="J10" s="34"/>
      <c r="K10" s="20"/>
    </row>
    <row r="11" spans="1:61" ht="15">
      <c r="A11" s="22"/>
      <c r="B11" s="37"/>
      <c r="C11" s="22"/>
      <c r="D11" s="26"/>
      <c r="H11" s="20"/>
      <c r="I11" s="33"/>
      <c r="J11" s="34"/>
      <c r="K11" s="20"/>
    </row>
    <row r="12" spans="1:61" ht="15">
      <c r="A12" s="22"/>
      <c r="B12" s="22"/>
      <c r="C12" s="22"/>
      <c r="D12" s="26"/>
      <c r="H12" s="20"/>
      <c r="I12" s="33"/>
      <c r="J12" s="34"/>
      <c r="K12" s="20"/>
    </row>
    <row r="13" spans="1:61" ht="15">
      <c r="A13" s="22"/>
      <c r="B13" s="38"/>
      <c r="C13" s="22"/>
      <c r="D13" s="26"/>
      <c r="H13" s="20"/>
      <c r="I13" s="33"/>
      <c r="J13" s="34"/>
      <c r="K13" s="20"/>
    </row>
    <row r="14" spans="1:61" ht="15" customHeight="1">
      <c r="A14" s="22"/>
      <c r="B14" s="39"/>
      <c r="C14" s="22"/>
      <c r="D14" s="26"/>
      <c r="H14" s="20"/>
    </row>
    <row r="15" spans="1:61" ht="15">
      <c r="C15" s="40"/>
      <c r="D15" s="41" t="s">
        <v>11</v>
      </c>
      <c r="F15" s="42" t="s">
        <v>12</v>
      </c>
      <c r="G15" s="42"/>
      <c r="H15" s="42" t="s">
        <v>13</v>
      </c>
      <c r="I15" s="42"/>
      <c r="J15" s="20"/>
    </row>
    <row r="16" spans="1:61" ht="15">
      <c r="A16" s="43"/>
      <c r="B16" s="43"/>
      <c r="C16" s="22"/>
      <c r="D16" s="26"/>
      <c r="F16" s="42" t="s">
        <v>14</v>
      </c>
      <c r="H16" s="42" t="s">
        <v>15</v>
      </c>
      <c r="I16" s="42"/>
      <c r="J16" s="20"/>
    </row>
    <row r="17" spans="1:71" ht="15">
      <c r="B17" s="44">
        <v>38718</v>
      </c>
      <c r="C17" s="45">
        <v>1</v>
      </c>
      <c r="D17" s="26">
        <f>IF('Calculations for Amort'!C5&gt;=0,'Calculations for Amort'!C5,"")</f>
        <v>2800000</v>
      </c>
      <c r="E17" s="20">
        <f t="shared" ref="E17:E80" si="0">D17</f>
        <v>2800000</v>
      </c>
      <c r="F17" s="26">
        <f t="shared" ref="F17:F80" si="1">D17-D18</f>
        <v>5645.6735888659023</v>
      </c>
      <c r="G17" s="26"/>
      <c r="H17" s="26">
        <f t="shared" ref="H17:H80" si="2">D17*(B18-B17)/360*$B$9</f>
        <v>9041.6666666666661</v>
      </c>
      <c r="I17" s="26"/>
      <c r="J17" s="19"/>
    </row>
    <row r="18" spans="1:71" ht="15">
      <c r="B18" s="44">
        <v>38749</v>
      </c>
      <c r="C18" s="45">
        <v>2</v>
      </c>
      <c r="D18" s="26">
        <f>IF('Calculations for Amort'!C6&gt;=0,'Calculations for Amort'!C6,"")</f>
        <v>2794354.3264111341</v>
      </c>
      <c r="E18" s="20">
        <f t="shared" si="0"/>
        <v>2794354.3264111341</v>
      </c>
      <c r="F18" s="26">
        <f t="shared" si="1"/>
        <v>5663.3163188309409</v>
      </c>
      <c r="H18" s="26">
        <f t="shared" si="2"/>
        <v>8150.2001186991401</v>
      </c>
      <c r="I18" s="19"/>
      <c r="J18" s="19"/>
    </row>
    <row r="19" spans="1:71" ht="15.75" customHeight="1">
      <c r="B19" s="44">
        <v>38777</v>
      </c>
      <c r="C19" s="45">
        <v>3</v>
      </c>
      <c r="D19" s="26">
        <f>IF('Calculations for Amort'!C7&gt;=0,'Calculations for Amort'!C7,"")</f>
        <v>2788691.0100923032</v>
      </c>
      <c r="E19" s="20">
        <f t="shared" si="0"/>
        <v>2788691.0100923032</v>
      </c>
      <c r="F19" s="26">
        <f t="shared" si="1"/>
        <v>5681.0141823273152</v>
      </c>
      <c r="H19" s="26">
        <f t="shared" si="2"/>
        <v>9005.1480534230632</v>
      </c>
      <c r="I19" s="19"/>
      <c r="J19" s="19"/>
    </row>
    <row r="20" spans="1:71" ht="15.75" customHeight="1">
      <c r="B20" s="44">
        <v>38808</v>
      </c>
      <c r="C20" s="46">
        <v>4</v>
      </c>
      <c r="D20" s="26">
        <f>IF('Calculations for Amort'!C8&gt;=0,'Calculations for Amort'!C8,"")</f>
        <v>2783009.9959099758</v>
      </c>
      <c r="E20" s="20">
        <f t="shared" si="0"/>
        <v>2783009.9959099758</v>
      </c>
      <c r="F20" s="26">
        <f t="shared" si="1"/>
        <v>5698.7673516473733</v>
      </c>
      <c r="H20" s="26">
        <f t="shared" si="2"/>
        <v>8696.9062372186745</v>
      </c>
      <c r="I20" s="19"/>
      <c r="J20" s="19"/>
    </row>
    <row r="21" spans="1:71" ht="15" customHeight="1">
      <c r="B21" s="44">
        <v>38838</v>
      </c>
      <c r="C21" s="45">
        <v>5</v>
      </c>
      <c r="D21" s="26">
        <f>IF('Calculations for Amort'!C9&gt;=0,'Calculations for Amort'!C9,"")</f>
        <v>2777311.2285583285</v>
      </c>
      <c r="E21" s="20">
        <f t="shared" si="0"/>
        <v>2777311.2285583285</v>
      </c>
      <c r="F21" s="26">
        <f t="shared" si="1"/>
        <v>5716.5759996213019</v>
      </c>
      <c r="G21" s="20"/>
      <c r="H21" s="26">
        <f t="shared" si="2"/>
        <v>8968.4008422196021</v>
      </c>
      <c r="I21" s="19"/>
      <c r="J21" s="19"/>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row>
    <row r="22" spans="1:71" ht="15">
      <c r="B22" s="44">
        <v>38869</v>
      </c>
      <c r="C22" s="46">
        <v>6</v>
      </c>
      <c r="D22" s="26">
        <f>IF('Calculations for Amort'!C10&gt;=0,'Calculations for Amort'!C10,"")</f>
        <v>2771594.6525587072</v>
      </c>
      <c r="E22" s="20">
        <f t="shared" si="0"/>
        <v>2771594.6525587072</v>
      </c>
      <c r="F22" s="26">
        <f t="shared" si="1"/>
        <v>5734.4402996199206</v>
      </c>
      <c r="G22" s="19"/>
      <c r="H22" s="26">
        <f t="shared" si="2"/>
        <v>8661.2332892459599</v>
      </c>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
      <c r="BS22" s="1"/>
    </row>
    <row r="23" spans="1:71" ht="15">
      <c r="A23" s="47"/>
      <c r="B23" s="44">
        <v>38899</v>
      </c>
      <c r="C23" s="45">
        <v>7</v>
      </c>
      <c r="D23" s="26">
        <f>IF('Calculations for Amort'!C11&gt;=0,'Calculations for Amort'!C11,"")</f>
        <v>2765860.2122590872</v>
      </c>
      <c r="E23" s="20">
        <f t="shared" si="0"/>
        <v>2765860.2122590872</v>
      </c>
      <c r="F23" s="26">
        <f t="shared" si="1"/>
        <v>5752.3604255560786</v>
      </c>
      <c r="G23" s="19"/>
      <c r="H23" s="26">
        <f t="shared" si="2"/>
        <v>8931.4236020866356</v>
      </c>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
      <c r="BS23" s="1"/>
    </row>
    <row r="24" spans="1:71" ht="15">
      <c r="B24" s="44">
        <v>38930</v>
      </c>
      <c r="C24" s="46">
        <v>8</v>
      </c>
      <c r="D24" s="26">
        <f>IF('Calculations for Amort'!C12&gt;=0,'Calculations for Amort'!C12,"")</f>
        <v>2760107.8518335312</v>
      </c>
      <c r="E24" s="20">
        <f t="shared" si="0"/>
        <v>2760107.8518335312</v>
      </c>
      <c r="F24" s="26">
        <f t="shared" si="1"/>
        <v>5770.3365518860519</v>
      </c>
      <c r="G24" s="19"/>
      <c r="H24" s="26">
        <f t="shared" si="2"/>
        <v>8912.8482715457776</v>
      </c>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
      <c r="BS24" s="1"/>
    </row>
    <row r="25" spans="1:71" ht="15">
      <c r="B25" s="44">
        <v>38961</v>
      </c>
      <c r="C25" s="45">
        <v>9</v>
      </c>
      <c r="D25" s="26">
        <f>IF('Calculations for Amort'!C13&gt;=0,'Calculations for Amort'!C13,"")</f>
        <v>2754337.5152816451</v>
      </c>
      <c r="E25" s="20">
        <f t="shared" si="0"/>
        <v>2754337.5152816451</v>
      </c>
      <c r="F25" s="26">
        <f t="shared" si="1"/>
        <v>5788.3688536109403</v>
      </c>
      <c r="G25" s="19"/>
      <c r="H25" s="26">
        <f t="shared" si="2"/>
        <v>8607.3047352551403</v>
      </c>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
      <c r="BS25" s="1"/>
    </row>
    <row r="26" spans="1:71" ht="15">
      <c r="B26" s="44">
        <v>38991</v>
      </c>
      <c r="C26" s="46">
        <v>10</v>
      </c>
      <c r="D26" s="26">
        <f>IF('Calculations for Amort'!C14&gt;=0,'Calculations for Amort'!C14,"")</f>
        <v>2748549.1464280342</v>
      </c>
      <c r="E26" s="20">
        <f t="shared" si="0"/>
        <v>2748549.1464280342</v>
      </c>
      <c r="F26" s="26">
        <f t="shared" si="1"/>
        <v>5806.4575062785298</v>
      </c>
      <c r="G26" s="19"/>
      <c r="H26" s="26">
        <f t="shared" si="2"/>
        <v>8875.5232853405269</v>
      </c>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
      <c r="BS26" s="1"/>
    </row>
    <row r="27" spans="1:71" ht="15">
      <c r="B27" s="44">
        <v>39022</v>
      </c>
      <c r="C27" s="45">
        <v>11</v>
      </c>
      <c r="D27" s="26">
        <f>IF('Calculations for Amort'!C15&gt;=0,'Calculations for Amort'!C15,"")</f>
        <v>2742742.6889217556</v>
      </c>
      <c r="E27" s="20">
        <f t="shared" si="0"/>
        <v>2742742.6889217556</v>
      </c>
      <c r="F27" s="26">
        <f t="shared" si="1"/>
        <v>5824.6026859856211</v>
      </c>
      <c r="G27" s="19"/>
      <c r="H27" s="26">
        <f t="shared" si="2"/>
        <v>8571.0709028804849</v>
      </c>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
      <c r="BS27" s="1"/>
    </row>
    <row r="28" spans="1:71" ht="15">
      <c r="B28" s="44">
        <v>39052</v>
      </c>
      <c r="C28" s="46">
        <v>12</v>
      </c>
      <c r="D28" s="26">
        <f>IF('Calculations for Amort'!C16&gt;=0,'Calculations for Amort'!C16,"")</f>
        <v>2736918.08623577</v>
      </c>
      <c r="E28" s="20">
        <f t="shared" si="0"/>
        <v>2736918.08623577</v>
      </c>
      <c r="F28" s="26">
        <f t="shared" si="1"/>
        <v>5842.8045693789609</v>
      </c>
      <c r="G28" s="19"/>
      <c r="H28" s="26">
        <f t="shared" si="2"/>
        <v>8837.9646534696731</v>
      </c>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
      <c r="BS28" s="1"/>
    </row>
    <row r="29" spans="1:71" ht="15">
      <c r="B29" s="44">
        <v>39083</v>
      </c>
      <c r="C29" s="45">
        <v>13</v>
      </c>
      <c r="D29" s="26">
        <f>IF('Calculations for Amort'!C17&gt;=0,'Calculations for Amort'!C17,"")</f>
        <v>2731075.2816663911</v>
      </c>
      <c r="E29" s="20">
        <f t="shared" si="0"/>
        <v>2731075.2816663911</v>
      </c>
      <c r="F29" s="26">
        <f t="shared" si="1"/>
        <v>5861.0633336585015</v>
      </c>
      <c r="G29" s="19"/>
      <c r="H29" s="26">
        <f t="shared" si="2"/>
        <v>8819.0972637143859</v>
      </c>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
      <c r="BS29" s="1"/>
    </row>
    <row r="30" spans="1:71" ht="15">
      <c r="B30" s="44">
        <v>39114</v>
      </c>
      <c r="C30" s="46">
        <v>14</v>
      </c>
      <c r="D30" s="26">
        <f>IF('Calculations for Amort'!C18&gt;=0,'Calculations for Amort'!C18,"")</f>
        <v>2725214.2183327326</v>
      </c>
      <c r="E30" s="20">
        <f t="shared" si="0"/>
        <v>2725214.2183327326</v>
      </c>
      <c r="F30" s="26">
        <f t="shared" si="1"/>
        <v>5879.3791565760039</v>
      </c>
      <c r="G30" s="19"/>
      <c r="H30" s="26">
        <f t="shared" si="2"/>
        <v>7948.5414701371355</v>
      </c>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
      <c r="BS30" s="1"/>
    </row>
    <row r="31" spans="1:71" ht="15">
      <c r="B31" s="44">
        <v>39142</v>
      </c>
      <c r="C31" s="45">
        <v>15</v>
      </c>
      <c r="D31" s="26">
        <f>IF('Calculations for Amort'!C19&gt;=0,'Calculations for Amort'!C19,"")</f>
        <v>2719334.8391761566</v>
      </c>
      <c r="E31" s="20">
        <f t="shared" si="0"/>
        <v>2719334.8391761566</v>
      </c>
      <c r="F31" s="26">
        <f t="shared" si="1"/>
        <v>5897.7522164406255</v>
      </c>
      <c r="G31" s="19"/>
      <c r="H31" s="26">
        <f t="shared" si="2"/>
        <v>8781.185418173005</v>
      </c>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
      <c r="BS31" s="1"/>
    </row>
    <row r="32" spans="1:71" ht="15">
      <c r="B32" s="44">
        <v>39173</v>
      </c>
      <c r="C32" s="46">
        <v>16</v>
      </c>
      <c r="D32" s="26">
        <f>IF('Calculations for Amort'!C20&gt;=0,'Calculations for Amort'!C20,"")</f>
        <v>2713437.0869597159</v>
      </c>
      <c r="E32" s="20">
        <f t="shared" si="0"/>
        <v>2713437.0869597159</v>
      </c>
      <c r="F32" s="26">
        <f t="shared" si="1"/>
        <v>5916.1826921170577</v>
      </c>
      <c r="G32" s="19"/>
      <c r="H32" s="26">
        <f t="shared" si="2"/>
        <v>8479.4908967491119</v>
      </c>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
      <c r="BS32" s="1"/>
    </row>
    <row r="33" spans="2:71" ht="15">
      <c r="B33" s="44">
        <v>39203</v>
      </c>
      <c r="C33" s="45">
        <v>17</v>
      </c>
      <c r="D33" s="26">
        <f>IF('Calculations for Amort'!C21&gt;=0,'Calculations for Amort'!C21,"")</f>
        <v>2707520.9042675989</v>
      </c>
      <c r="E33" s="20">
        <f t="shared" si="0"/>
        <v>2707520.9042675989</v>
      </c>
      <c r="F33" s="26">
        <f t="shared" si="1"/>
        <v>5934.6707630297169</v>
      </c>
      <c r="G33" s="19"/>
      <c r="H33" s="26">
        <f t="shared" si="2"/>
        <v>8743.0362533641219</v>
      </c>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
      <c r="BS33" s="1"/>
    </row>
    <row r="34" spans="2:71" ht="15">
      <c r="B34" s="44">
        <v>39234</v>
      </c>
      <c r="C34" s="46">
        <v>18</v>
      </c>
      <c r="D34" s="26">
        <f>IF('Calculations for Amort'!C22&gt;=0,'Calculations for Amort'!C22,"")</f>
        <v>2701586.2335045692</v>
      </c>
      <c r="E34" s="20">
        <f t="shared" si="0"/>
        <v>2701586.2335045692</v>
      </c>
      <c r="F34" s="26">
        <f t="shared" si="1"/>
        <v>5953.2166091641411</v>
      </c>
      <c r="G34" s="19"/>
      <c r="H34" s="26">
        <f t="shared" si="2"/>
        <v>8442.4569797017775</v>
      </c>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
      <c r="BS34" s="1"/>
    </row>
    <row r="35" spans="2:71" ht="15">
      <c r="B35" s="44">
        <v>39264</v>
      </c>
      <c r="C35" s="45">
        <v>19</v>
      </c>
      <c r="D35" s="26">
        <f>IF('Calculations for Amort'!C23&gt;=0,'Calculations for Amort'!C23,"")</f>
        <v>2695633.016895405</v>
      </c>
      <c r="E35" s="20">
        <f t="shared" si="0"/>
        <v>2695633.016895405</v>
      </c>
      <c r="F35" s="26">
        <f t="shared" si="1"/>
        <v>5971.8204110679217</v>
      </c>
      <c r="G35" s="19"/>
      <c r="H35" s="26">
        <f t="shared" si="2"/>
        <v>8704.6482837247459</v>
      </c>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
      <c r="BS35" s="1"/>
    </row>
    <row r="36" spans="2:71" ht="15">
      <c r="B36" s="44">
        <v>39295</v>
      </c>
      <c r="C36" s="46">
        <v>20</v>
      </c>
      <c r="D36" s="26">
        <f>IF('Calculations for Amort'!C24&gt;=0,'Calculations for Amort'!C24,"")</f>
        <v>2689661.1964843371</v>
      </c>
      <c r="E36" s="20">
        <f t="shared" si="0"/>
        <v>2689661.1964843371</v>
      </c>
      <c r="F36" s="26">
        <f t="shared" si="1"/>
        <v>5990.4823498525657</v>
      </c>
      <c r="G36" s="19"/>
      <c r="H36" s="26">
        <f t="shared" si="2"/>
        <v>8685.3642803140046</v>
      </c>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
      <c r="BS36" s="1"/>
    </row>
    <row r="37" spans="2:71" ht="15">
      <c r="B37" s="44">
        <v>39326</v>
      </c>
      <c r="C37" s="45">
        <v>21</v>
      </c>
      <c r="D37" s="26">
        <f>IF('Calculations for Amort'!C25&gt;=0,'Calculations for Amort'!C25,"")</f>
        <v>2683670.7141344845</v>
      </c>
      <c r="E37" s="20">
        <f t="shared" si="0"/>
        <v>2683670.7141344845</v>
      </c>
      <c r="F37" s="26">
        <f t="shared" si="1"/>
        <v>6009.2026071958244</v>
      </c>
      <c r="G37" s="19"/>
      <c r="H37" s="26">
        <f t="shared" si="2"/>
        <v>8386.4709816702634</v>
      </c>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
      <c r="BS37" s="1"/>
    </row>
    <row r="38" spans="2:71" ht="15">
      <c r="B38" s="44">
        <v>39356</v>
      </c>
      <c r="C38" s="46">
        <v>22</v>
      </c>
      <c r="D38" s="26">
        <f>IF('Calculations for Amort'!C26&gt;=0,'Calculations for Amort'!C26,"")</f>
        <v>2677661.5115272887</v>
      </c>
      <c r="E38" s="20">
        <f t="shared" si="0"/>
        <v>2677661.5115272887</v>
      </c>
      <c r="F38" s="26">
        <f t="shared" si="1"/>
        <v>6027.9813653430901</v>
      </c>
      <c r="G38" s="19"/>
      <c r="H38" s="26">
        <f t="shared" si="2"/>
        <v>8646.6152976402027</v>
      </c>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
      <c r="BS38" s="1"/>
    </row>
    <row r="39" spans="2:71" ht="15">
      <c r="B39" s="44">
        <v>39387</v>
      </c>
      <c r="C39" s="45">
        <v>23</v>
      </c>
      <c r="D39" s="26">
        <f>IF('Calculations for Amort'!C27&gt;=0,'Calculations for Amort'!C27,"")</f>
        <v>2671633.5301619456</v>
      </c>
      <c r="E39" s="20">
        <f t="shared" si="0"/>
        <v>2671633.5301619456</v>
      </c>
      <c r="F39" s="26">
        <f t="shared" si="1"/>
        <v>6046.8188071097247</v>
      </c>
      <c r="G39" s="19"/>
      <c r="H39" s="26">
        <f t="shared" si="2"/>
        <v>8348.8547817560793</v>
      </c>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
      <c r="BS39" s="1"/>
    </row>
    <row r="40" spans="2:71" ht="15">
      <c r="B40" s="44">
        <v>39417</v>
      </c>
      <c r="C40" s="46">
        <v>24</v>
      </c>
      <c r="D40" s="26">
        <f>IF('Calculations for Amort'!C28&gt;=0,'Calculations for Amort'!C28,"")</f>
        <v>2665586.7113548359</v>
      </c>
      <c r="E40" s="20">
        <f t="shared" si="0"/>
        <v>2665586.7113548359</v>
      </c>
      <c r="F40" s="26">
        <f t="shared" si="1"/>
        <v>6065.7151158819906</v>
      </c>
      <c r="G40" s="19"/>
      <c r="H40" s="26">
        <f t="shared" si="2"/>
        <v>8607.6237554166564</v>
      </c>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
      <c r="BS40" s="1"/>
    </row>
    <row r="41" spans="2:71" ht="15">
      <c r="B41" s="44">
        <v>39448</v>
      </c>
      <c r="C41" s="45">
        <v>25</v>
      </c>
      <c r="D41" s="26">
        <f>IF('Calculations for Amort'!C29&gt;=0,'Calculations for Amort'!C29,"")</f>
        <v>2659520.9962389539</v>
      </c>
      <c r="E41" s="20">
        <f t="shared" si="0"/>
        <v>2659520.9962389539</v>
      </c>
      <c r="F41" s="26">
        <f t="shared" si="1"/>
        <v>6084.6704756193794</v>
      </c>
      <c r="G41" s="19"/>
      <c r="H41" s="26">
        <f t="shared" si="2"/>
        <v>8588.0365503549547</v>
      </c>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
      <c r="BS41" s="1"/>
    </row>
    <row r="42" spans="2:71" ht="15">
      <c r="B42" s="44">
        <v>39479</v>
      </c>
      <c r="C42" s="46">
        <v>26</v>
      </c>
      <c r="D42" s="26">
        <f>IF('Calculations for Amort'!C30&gt;=0,'Calculations for Amort'!C30,"")</f>
        <v>2653436.3257633345</v>
      </c>
      <c r="E42" s="20">
        <f t="shared" si="0"/>
        <v>2653436.3257633345</v>
      </c>
      <c r="F42" s="26">
        <f t="shared" si="1"/>
        <v>6103.685070855543</v>
      </c>
      <c r="G42" s="19"/>
      <c r="H42" s="26">
        <f t="shared" si="2"/>
        <v>8015.5889007434062</v>
      </c>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
      <c r="BS42" s="1"/>
    </row>
    <row r="43" spans="2:71" ht="15">
      <c r="B43" s="44">
        <v>39508</v>
      </c>
      <c r="C43" s="45">
        <v>27</v>
      </c>
      <c r="D43" s="26">
        <f>IF('Calculations for Amort'!C31&gt;=0,'Calculations for Amort'!C31,"")</f>
        <v>2647332.640692479</v>
      </c>
      <c r="E43" s="20">
        <f t="shared" si="0"/>
        <v>2647332.640692479</v>
      </c>
      <c r="F43" s="26">
        <f t="shared" si="1"/>
        <v>6122.759086702019</v>
      </c>
      <c r="G43" s="19"/>
      <c r="H43" s="26">
        <f t="shared" si="2"/>
        <v>8548.6783189027974</v>
      </c>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
      <c r="BS43" s="1"/>
    </row>
    <row r="44" spans="2:71" ht="15">
      <c r="B44" s="44">
        <v>39539</v>
      </c>
      <c r="C44" s="46">
        <v>28</v>
      </c>
      <c r="D44" s="26">
        <f>IF('Calculations for Amort'!C32&gt;=0,'Calculations for Amort'!C32,"")</f>
        <v>2641209.881605777</v>
      </c>
      <c r="E44" s="20">
        <f t="shared" si="0"/>
        <v>2641209.881605777</v>
      </c>
      <c r="F44" s="26">
        <f t="shared" si="1"/>
        <v>6141.8927088477649</v>
      </c>
      <c r="G44" s="19"/>
      <c r="H44" s="26">
        <f t="shared" si="2"/>
        <v>8253.7808800180537</v>
      </c>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
      <c r="BS44" s="1"/>
    </row>
    <row r="45" spans="2:71" ht="15">
      <c r="B45" s="44">
        <v>39569</v>
      </c>
      <c r="C45" s="45">
        <v>29</v>
      </c>
      <c r="D45" s="48">
        <f>IF('Calculations for Amort'!C33&gt;=0,'Calculations for Amort'!C33,"")</f>
        <v>2635067.9888969292</v>
      </c>
      <c r="E45" s="20">
        <f t="shared" si="0"/>
        <v>2635067.9888969292</v>
      </c>
      <c r="F45" s="48">
        <f t="shared" si="1"/>
        <v>6161.0861235628836</v>
      </c>
      <c r="G45" s="19"/>
      <c r="H45" s="48">
        <f t="shared" si="2"/>
        <v>8509.0737141463323</v>
      </c>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
      <c r="BS45" s="1"/>
    </row>
    <row r="46" spans="2:71" ht="15">
      <c r="B46" s="44">
        <v>39600</v>
      </c>
      <c r="C46" s="46">
        <v>30</v>
      </c>
      <c r="D46" s="26">
        <f>IF('Calculations for Amort'!C34&gt;=0,'Calculations for Amort'!C34,"")</f>
        <v>2628906.9027733663</v>
      </c>
      <c r="E46" s="20">
        <f t="shared" si="0"/>
        <v>2628906.9027733663</v>
      </c>
      <c r="F46" s="26">
        <f t="shared" si="1"/>
        <v>6180.3395176990889</v>
      </c>
      <c r="G46" s="19"/>
      <c r="H46" s="26">
        <f t="shared" si="2"/>
        <v>8215.3340711667697</v>
      </c>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
      <c r="BS46" s="1"/>
    </row>
    <row r="47" spans="2:71" ht="15">
      <c r="B47" s="44">
        <v>39630</v>
      </c>
      <c r="C47" s="45">
        <v>31</v>
      </c>
      <c r="D47" s="26">
        <f>IF('Calculations for Amort'!C35&gt;=0,'Calculations for Amort'!C35,"")</f>
        <v>2622726.5632556672</v>
      </c>
      <c r="E47" s="20">
        <f t="shared" si="0"/>
        <v>2622726.5632556672</v>
      </c>
      <c r="F47" s="26">
        <f t="shared" si="1"/>
        <v>6199.6530786920339</v>
      </c>
      <c r="G47" s="19"/>
      <c r="H47" s="26">
        <f t="shared" si="2"/>
        <v>8469.2211938464243</v>
      </c>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
      <c r="BS47" s="1"/>
    </row>
    <row r="48" spans="2:71" ht="15">
      <c r="B48" s="44">
        <v>39661</v>
      </c>
      <c r="C48" s="46">
        <v>32</v>
      </c>
      <c r="D48" s="26">
        <f>IF('Calculations for Amort'!C36&gt;=0,'Calculations for Amort'!C36,"")</f>
        <v>2616526.9101769752</v>
      </c>
      <c r="E48" s="20">
        <f t="shared" si="0"/>
        <v>2616526.9101769752</v>
      </c>
      <c r="F48" s="26">
        <f t="shared" si="1"/>
        <v>6219.0269945627078</v>
      </c>
      <c r="G48" s="19"/>
      <c r="H48" s="26">
        <f t="shared" si="2"/>
        <v>8449.201480779815</v>
      </c>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
      <c r="BS48" s="1"/>
    </row>
    <row r="49" spans="1:71" ht="15">
      <c r="B49" s="44">
        <v>39692</v>
      </c>
      <c r="C49" s="45">
        <v>33</v>
      </c>
      <c r="D49" s="26">
        <f>IF('Calculations for Amort'!C37&gt;=0,'Calculations for Amort'!C37,"")</f>
        <v>2610307.8831824125</v>
      </c>
      <c r="E49" s="20">
        <f t="shared" si="0"/>
        <v>2610307.8831824125</v>
      </c>
      <c r="F49" s="26">
        <f t="shared" si="1"/>
        <v>6238.4614539206959</v>
      </c>
      <c r="G49" s="19"/>
      <c r="H49" s="26">
        <f t="shared" si="2"/>
        <v>8157.212134945039</v>
      </c>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
      <c r="BS49" s="1"/>
    </row>
    <row r="50" spans="1:71" ht="15">
      <c r="B50" s="44">
        <v>39722</v>
      </c>
      <c r="C50" s="46">
        <v>34</v>
      </c>
      <c r="D50" s="26">
        <f>IF('Calculations for Amort'!C38&gt;=0,'Calculations for Amort'!C38,"")</f>
        <v>2604069.4217284918</v>
      </c>
      <c r="E50" s="20">
        <f t="shared" si="0"/>
        <v>2604069.4217284918</v>
      </c>
      <c r="F50" s="26">
        <f t="shared" si="1"/>
        <v>6257.9566459646448</v>
      </c>
      <c r="G50" s="19"/>
      <c r="H50" s="26">
        <f t="shared" si="2"/>
        <v>8408.9741743315881</v>
      </c>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
      <c r="BS50" s="1"/>
    </row>
    <row r="51" spans="1:71" ht="15">
      <c r="B51" s="44">
        <v>39753</v>
      </c>
      <c r="C51" s="45">
        <v>35</v>
      </c>
      <c r="D51" s="26">
        <f>IF('Calculations for Amort'!C39&gt;=0,'Calculations for Amort'!C39,"")</f>
        <v>2597811.4650825271</v>
      </c>
      <c r="E51" s="20">
        <f t="shared" si="0"/>
        <v>2597811.4650825271</v>
      </c>
      <c r="F51" s="26">
        <f t="shared" si="1"/>
        <v>6277.5127604831941</v>
      </c>
      <c r="G51" s="19"/>
      <c r="H51" s="26">
        <f t="shared" si="2"/>
        <v>8118.1608283828973</v>
      </c>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
      <c r="BS51" s="1"/>
    </row>
    <row r="52" spans="1:71" ht="15">
      <c r="B52" s="44">
        <v>39783</v>
      </c>
      <c r="C52" s="46">
        <v>36</v>
      </c>
      <c r="D52" s="26">
        <f>IF('Calculations for Amort'!C40&gt;=0,'Calculations for Amort'!C40,"")</f>
        <v>2591533.9523220439</v>
      </c>
      <c r="E52" s="20">
        <f t="shared" si="0"/>
        <v>2591533.9523220439</v>
      </c>
      <c r="F52" s="26">
        <f t="shared" si="1"/>
        <v>6297.1299878596328</v>
      </c>
      <c r="G52" s="19"/>
      <c r="H52" s="26">
        <f t="shared" si="2"/>
        <v>8368.4950543732666</v>
      </c>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
      <c r="BS52" s="1"/>
    </row>
    <row r="53" spans="1:71" ht="15">
      <c r="B53" s="44">
        <v>39814</v>
      </c>
      <c r="C53" s="45">
        <v>37</v>
      </c>
      <c r="D53" s="26">
        <f>IF('Calculations for Amort'!C41&gt;=0,'Calculations for Amort'!C41,"")</f>
        <v>2585236.8223341843</v>
      </c>
      <c r="E53" s="20">
        <f t="shared" si="0"/>
        <v>2585236.8223341843</v>
      </c>
      <c r="F53" s="26">
        <f t="shared" si="1"/>
        <v>6316.8085190714337</v>
      </c>
      <c r="G53" s="19"/>
      <c r="H53" s="26">
        <f t="shared" si="2"/>
        <v>8348.1605721208034</v>
      </c>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
      <c r="BS53" s="1"/>
    </row>
    <row r="54" spans="1:71" ht="15">
      <c r="A54" s="47"/>
      <c r="B54" s="44">
        <v>39845</v>
      </c>
      <c r="C54" s="46">
        <v>38</v>
      </c>
      <c r="D54" s="26">
        <f>IF('Calculations for Amort'!C42&gt;=0,'Calculations for Amort'!C42,"")</f>
        <v>2578920.0138151129</v>
      </c>
      <c r="E54" s="20">
        <f t="shared" si="0"/>
        <v>2578920.0138151129</v>
      </c>
      <c r="F54" s="26">
        <f t="shared" si="1"/>
        <v>6336.548545693513</v>
      </c>
      <c r="G54" s="19"/>
      <c r="H54" s="26">
        <f t="shared" si="2"/>
        <v>7521.850040294079</v>
      </c>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
      <c r="BS54" s="1"/>
    </row>
    <row r="55" spans="1:71" ht="15">
      <c r="B55" s="44">
        <v>39873</v>
      </c>
      <c r="C55" s="45">
        <v>39</v>
      </c>
      <c r="D55" s="26">
        <f>IF('Calculations for Amort'!C43&gt;=0,'Calculations for Amort'!C43,"")</f>
        <v>2572583.4652694194</v>
      </c>
      <c r="E55" s="20">
        <f t="shared" si="0"/>
        <v>2572583.4652694194</v>
      </c>
      <c r="F55" s="26">
        <f t="shared" si="1"/>
        <v>6356.3502598991618</v>
      </c>
      <c r="G55" s="19"/>
      <c r="H55" s="26">
        <f t="shared" si="2"/>
        <v>8307.3007732658334</v>
      </c>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
      <c r="BS55" s="1"/>
    </row>
    <row r="56" spans="1:71" ht="15">
      <c r="B56" s="44">
        <v>39904</v>
      </c>
      <c r="C56" s="46">
        <v>40</v>
      </c>
      <c r="D56" s="26">
        <f>IF('Calculations for Amort'!C44&gt;=0,'Calculations for Amort'!C44,"")</f>
        <v>2566227.1150095202</v>
      </c>
      <c r="E56" s="20">
        <f t="shared" si="0"/>
        <v>2566227.1150095202</v>
      </c>
      <c r="F56" s="26">
        <f t="shared" si="1"/>
        <v>6376.213854460977</v>
      </c>
      <c r="G56" s="19"/>
      <c r="H56" s="26">
        <f t="shared" si="2"/>
        <v>8019.4597344047506</v>
      </c>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
      <c r="BS56" s="1"/>
    </row>
    <row r="57" spans="1:71" ht="15">
      <c r="B57" s="44">
        <v>39934</v>
      </c>
      <c r="C57" s="45">
        <v>41</v>
      </c>
      <c r="D57" s="26">
        <f>IF('Calculations for Amort'!C45&gt;=0,'Calculations for Amort'!C45,"")</f>
        <v>2559850.9011550592</v>
      </c>
      <c r="E57" s="20">
        <f t="shared" si="0"/>
        <v>2559850.9011550592</v>
      </c>
      <c r="F57" s="26">
        <f t="shared" si="1"/>
        <v>6396.1395227564499</v>
      </c>
      <c r="G57" s="19"/>
      <c r="H57" s="26">
        <f t="shared" si="2"/>
        <v>8266.1852016465455</v>
      </c>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
      <c r="BS57" s="1"/>
    </row>
    <row r="58" spans="1:71" ht="15">
      <c r="B58" s="44">
        <v>39965</v>
      </c>
      <c r="C58" s="46">
        <v>42</v>
      </c>
      <c r="D58" s="26">
        <f>IF('Calculations for Amort'!C46&gt;=0,'Calculations for Amort'!C46,"")</f>
        <v>2553454.7616323028</v>
      </c>
      <c r="E58" s="20">
        <f t="shared" si="0"/>
        <v>2553454.7616323028</v>
      </c>
      <c r="F58" s="26">
        <f t="shared" si="1"/>
        <v>6416.1274587651715</v>
      </c>
      <c r="G58" s="19"/>
      <c r="H58" s="26">
        <f t="shared" si="2"/>
        <v>7979.5461301009464</v>
      </c>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
      <c r="BS58" s="1"/>
    </row>
    <row r="59" spans="1:71" ht="15">
      <c r="B59" s="44">
        <v>39995</v>
      </c>
      <c r="C59" s="45">
        <v>43</v>
      </c>
      <c r="D59" s="26">
        <f>IF('Calculations for Amort'!C47&gt;=0,'Calculations for Amort'!C47,"")</f>
        <v>2547038.6341735376</v>
      </c>
      <c r="E59" s="20">
        <f t="shared" si="0"/>
        <v>2547038.6341735376</v>
      </c>
      <c r="F59" s="26">
        <f t="shared" si="1"/>
        <v>6436.1778570734896</v>
      </c>
      <c r="G59" s="19"/>
      <c r="H59" s="26">
        <f t="shared" si="2"/>
        <v>8224.8122561853816</v>
      </c>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
      <c r="BS59" s="1"/>
    </row>
    <row r="60" spans="1:71" ht="15">
      <c r="B60" s="44">
        <v>40026</v>
      </c>
      <c r="C60" s="46">
        <v>44</v>
      </c>
      <c r="D60" s="26">
        <f>IF('Calculations for Amort'!C48&gt;=0,'Calculations for Amort'!C48,"")</f>
        <v>2540602.4563164641</v>
      </c>
      <c r="E60" s="20">
        <f t="shared" si="0"/>
        <v>2540602.4563164641</v>
      </c>
      <c r="F60" s="26">
        <f t="shared" si="1"/>
        <v>6456.290912876837</v>
      </c>
      <c r="G60" s="19"/>
      <c r="H60" s="26">
        <f t="shared" si="2"/>
        <v>8204.028765188581</v>
      </c>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
      <c r="BS60" s="1"/>
    </row>
    <row r="61" spans="1:71" ht="15">
      <c r="B61" s="44">
        <v>40057</v>
      </c>
      <c r="C61" s="45">
        <v>45</v>
      </c>
      <c r="D61" s="26">
        <f>IF('Calculations for Amort'!C49&gt;=0,'Calculations for Amort'!C49,"")</f>
        <v>2534146.1654035873</v>
      </c>
      <c r="E61" s="20">
        <f t="shared" si="0"/>
        <v>2534146.1654035873</v>
      </c>
      <c r="F61" s="26">
        <f t="shared" si="1"/>
        <v>6476.4668219797313</v>
      </c>
      <c r="G61" s="19"/>
      <c r="H61" s="26">
        <f t="shared" si="2"/>
        <v>7919.2067668862092</v>
      </c>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
      <c r="BS61" s="1"/>
    </row>
    <row r="62" spans="1:71" ht="15">
      <c r="B62" s="44">
        <v>40087</v>
      </c>
      <c r="C62" s="46">
        <v>46</v>
      </c>
      <c r="D62" s="26">
        <f>IF('Calculations for Amort'!C50&gt;=0,'Calculations for Amort'!C50,"")</f>
        <v>2527669.6985816075</v>
      </c>
      <c r="E62" s="20">
        <f t="shared" si="0"/>
        <v>2527669.6985816075</v>
      </c>
      <c r="F62" s="26">
        <f t="shared" si="1"/>
        <v>6496.7057807985693</v>
      </c>
      <c r="G62" s="19"/>
      <c r="H62" s="26">
        <f t="shared" si="2"/>
        <v>8162.2667350031079</v>
      </c>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
      <c r="BS62" s="1"/>
    </row>
    <row r="63" spans="1:71" ht="15">
      <c r="B63" s="44">
        <v>40118</v>
      </c>
      <c r="C63" s="45">
        <v>47</v>
      </c>
      <c r="D63" s="26">
        <f>IF('Calculations for Amort'!C51&gt;=0,'Calculations for Amort'!C51,"")</f>
        <v>2521172.992800809</v>
      </c>
      <c r="E63" s="20">
        <f t="shared" si="0"/>
        <v>2521172.992800809</v>
      </c>
      <c r="F63" s="26">
        <f t="shared" si="1"/>
        <v>6517.0079863634892</v>
      </c>
      <c r="G63" s="19"/>
      <c r="H63" s="26">
        <f t="shared" si="2"/>
        <v>7878.6656025025277</v>
      </c>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
      <c r="BS63" s="1"/>
    </row>
    <row r="64" spans="1:71" ht="15">
      <c r="B64" s="44">
        <v>40148</v>
      </c>
      <c r="C64" s="46">
        <v>48</v>
      </c>
      <c r="D64" s="26">
        <f>IF('Calculations for Amort'!C52&gt;=0,'Calculations for Amort'!C52,"")</f>
        <v>2514655.9848144455</v>
      </c>
      <c r="E64" s="20">
        <f t="shared" si="0"/>
        <v>2514655.9848144455</v>
      </c>
      <c r="F64" s="26">
        <f t="shared" si="1"/>
        <v>6537.373636320699</v>
      </c>
      <c r="G64" s="19"/>
      <c r="H64" s="26">
        <f t="shared" si="2"/>
        <v>8120.2432842966455</v>
      </c>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
      <c r="BS64" s="1"/>
    </row>
    <row r="65" spans="2:71" ht="15">
      <c r="B65" s="44">
        <v>40179</v>
      </c>
      <c r="C65" s="45">
        <v>49</v>
      </c>
      <c r="D65" s="26">
        <f>IF('Calculations for Amort'!C53&gt;=0,'Calculations for Amort'!C53,"")</f>
        <v>2508118.6111781248</v>
      </c>
      <c r="E65" s="20">
        <f t="shared" si="0"/>
        <v>2508118.6111781248</v>
      </c>
      <c r="F65" s="26">
        <f t="shared" si="1"/>
        <v>6557.8029289343394</v>
      </c>
      <c r="G65" s="19"/>
      <c r="H65" s="26">
        <f t="shared" si="2"/>
        <v>8099.1330152626933</v>
      </c>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
      <c r="BS65" s="1"/>
    </row>
    <row r="66" spans="2:71" ht="15">
      <c r="B66" s="44">
        <v>40210</v>
      </c>
      <c r="C66" s="46">
        <v>50</v>
      </c>
      <c r="D66" s="26">
        <f>IF('Calculations for Amort'!C54&gt;=0,'Calculations for Amort'!C54,"")</f>
        <v>2501560.8082491904</v>
      </c>
      <c r="E66" s="20">
        <f t="shared" si="0"/>
        <v>2501560.8082491904</v>
      </c>
      <c r="F66" s="26">
        <f t="shared" si="1"/>
        <v>6578.296063087415</v>
      </c>
      <c r="G66" s="19"/>
      <c r="H66" s="26">
        <f t="shared" si="2"/>
        <v>7296.2190240601385</v>
      </c>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
      <c r="BS66" s="1"/>
    </row>
    <row r="67" spans="2:71" ht="15">
      <c r="B67" s="44">
        <v>40238</v>
      </c>
      <c r="C67" s="45">
        <v>51</v>
      </c>
      <c r="D67" s="26">
        <f>IF('Calculations for Amort'!C55&gt;=0,'Calculations for Amort'!C55,"")</f>
        <v>2494982.512186103</v>
      </c>
      <c r="E67" s="20">
        <f t="shared" si="0"/>
        <v>2494982.512186103</v>
      </c>
      <c r="F67" s="26">
        <f t="shared" si="1"/>
        <v>6598.8532382845879</v>
      </c>
      <c r="G67" s="19"/>
      <c r="H67" s="26">
        <f t="shared" si="2"/>
        <v>8056.714362267624</v>
      </c>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
      <c r="BS67" s="1"/>
    </row>
    <row r="68" spans="2:71" ht="15">
      <c r="B68" s="44">
        <v>40269</v>
      </c>
      <c r="C68" s="46">
        <v>52</v>
      </c>
      <c r="D68" s="26">
        <f>IF('Calculations for Amort'!C56&gt;=0,'Calculations for Amort'!C56,"")</f>
        <v>2488383.6589478184</v>
      </c>
      <c r="E68" s="20">
        <f t="shared" si="0"/>
        <v>2488383.6589478184</v>
      </c>
      <c r="F68" s="26">
        <f t="shared" si="1"/>
        <v>6619.4746546540409</v>
      </c>
      <c r="G68" s="19"/>
      <c r="H68" s="26">
        <f t="shared" si="2"/>
        <v>7776.1989342119323</v>
      </c>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
      <c r="BS68" s="1"/>
    </row>
    <row r="69" spans="2:71" ht="15">
      <c r="B69" s="44">
        <v>40299</v>
      </c>
      <c r="C69" s="45">
        <v>53</v>
      </c>
      <c r="D69" s="26">
        <f>IF('Calculations for Amort'!C57&gt;=0,'Calculations for Amort'!C57,"")</f>
        <v>2481764.1842931644</v>
      </c>
      <c r="E69" s="20">
        <f t="shared" si="0"/>
        <v>2481764.1842931644</v>
      </c>
      <c r="F69" s="26">
        <f t="shared" si="1"/>
        <v>6640.1605129498057</v>
      </c>
      <c r="G69" s="19"/>
      <c r="H69" s="26">
        <f t="shared" si="2"/>
        <v>8014.0301784466756</v>
      </c>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
      <c r="BS69" s="1"/>
    </row>
    <row r="70" spans="2:71" ht="15">
      <c r="B70" s="44">
        <v>40330</v>
      </c>
      <c r="C70" s="46">
        <v>54</v>
      </c>
      <c r="D70" s="26">
        <f>IF('Calculations for Amort'!C58&gt;=0,'Calculations for Amort'!C58,"")</f>
        <v>2475124.0237802146</v>
      </c>
      <c r="E70" s="20">
        <f t="shared" si="0"/>
        <v>2475124.0237802146</v>
      </c>
      <c r="F70" s="26">
        <f t="shared" si="1"/>
        <v>6660.9110145526938</v>
      </c>
      <c r="G70" s="19"/>
      <c r="H70" s="26">
        <f t="shared" si="2"/>
        <v>7734.7625743131712</v>
      </c>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
      <c r="BS70" s="1"/>
    </row>
    <row r="71" spans="2:71" ht="15">
      <c r="B71" s="44">
        <v>40360</v>
      </c>
      <c r="C71" s="45">
        <v>55</v>
      </c>
      <c r="D71" s="26">
        <f>IF('Calculations for Amort'!C59&gt;=0,'Calculations for Amort'!C59,"")</f>
        <v>2468463.1127656619</v>
      </c>
      <c r="E71" s="20">
        <f t="shared" si="0"/>
        <v>2468463.1127656619</v>
      </c>
      <c r="F71" s="26">
        <f t="shared" si="1"/>
        <v>6681.7263614730909</v>
      </c>
      <c r="G71" s="19"/>
      <c r="H71" s="26">
        <f t="shared" si="2"/>
        <v>7971.0788016391161</v>
      </c>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
      <c r="BS71" s="1"/>
    </row>
    <row r="72" spans="2:71" ht="15">
      <c r="B72" s="44">
        <v>40391</v>
      </c>
      <c r="C72" s="46">
        <v>56</v>
      </c>
      <c r="D72" s="26">
        <f>IF('Calculations for Amort'!C60&gt;=0,'Calculations for Amort'!C60,"")</f>
        <v>2461781.3864041888</v>
      </c>
      <c r="E72" s="20">
        <f t="shared" si="0"/>
        <v>2461781.3864041888</v>
      </c>
      <c r="F72" s="26">
        <f t="shared" si="1"/>
        <v>6702.6067563528195</v>
      </c>
      <c r="G72" s="19"/>
      <c r="H72" s="26">
        <f t="shared" si="2"/>
        <v>7949.5023935968602</v>
      </c>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
      <c r="BS72" s="1"/>
    </row>
    <row r="73" spans="2:71" ht="15">
      <c r="B73" s="44">
        <v>40422</v>
      </c>
      <c r="C73" s="45">
        <v>57</v>
      </c>
      <c r="D73" s="26">
        <f>IF('Calculations for Amort'!C61&gt;=0,'Calculations for Amort'!C61,"")</f>
        <v>2455078.779647836</v>
      </c>
      <c r="E73" s="20">
        <f t="shared" si="0"/>
        <v>2455078.779647836</v>
      </c>
      <c r="F73" s="26">
        <f t="shared" si="1"/>
        <v>6723.5524024665356</v>
      </c>
      <c r="G73" s="19"/>
      <c r="H73" s="26">
        <f t="shared" si="2"/>
        <v>7672.1211863994877</v>
      </c>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
      <c r="BS73" s="1"/>
    </row>
    <row r="74" spans="2:71" ht="15">
      <c r="B74" s="44">
        <v>40452</v>
      </c>
      <c r="C74" s="46">
        <v>58</v>
      </c>
      <c r="D74" s="26">
        <f>IF('Calculations for Amort'!C62&gt;=0,'Calculations for Amort'!C62,"")</f>
        <v>2448355.2272453695</v>
      </c>
      <c r="E74" s="20">
        <f t="shared" si="0"/>
        <v>2448355.2272453695</v>
      </c>
      <c r="F74" s="26">
        <f t="shared" si="1"/>
        <v>6744.5635037240572</v>
      </c>
      <c r="G74" s="19"/>
      <c r="H74" s="26">
        <f t="shared" si="2"/>
        <v>7906.147087979838</v>
      </c>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
      <c r="BS74" s="1"/>
    </row>
    <row r="75" spans="2:71" ht="15">
      <c r="B75" s="44">
        <v>40483</v>
      </c>
      <c r="C75" s="45">
        <v>59</v>
      </c>
      <c r="D75" s="26">
        <f>IF('Calculations for Amort'!C63&gt;=0,'Calculations for Amort'!C63,"")</f>
        <v>2441610.6637416454</v>
      </c>
      <c r="E75" s="20">
        <f t="shared" si="0"/>
        <v>2441610.6637416454</v>
      </c>
      <c r="F75" s="26">
        <f t="shared" si="1"/>
        <v>6765.6402646731585</v>
      </c>
      <c r="G75" s="19"/>
      <c r="H75" s="26">
        <f t="shared" si="2"/>
        <v>7630.033324192641</v>
      </c>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
      <c r="BS75" s="1"/>
    </row>
    <row r="76" spans="2:71" ht="15">
      <c r="B76" s="44">
        <v>40513</v>
      </c>
      <c r="C76" s="46">
        <v>60</v>
      </c>
      <c r="D76" s="26">
        <f>IF('Calculations for Amort'!C64&gt;=0,'Calculations for Amort'!C64,"")</f>
        <v>2434845.0234769722</v>
      </c>
      <c r="E76" s="20">
        <f t="shared" si="0"/>
        <v>2434845.0234769722</v>
      </c>
      <c r="F76" s="26">
        <f t="shared" si="1"/>
        <v>6786.7828905005008</v>
      </c>
      <c r="G76" s="19"/>
      <c r="H76" s="26">
        <f t="shared" si="2"/>
        <v>7862.5203883110553</v>
      </c>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
      <c r="BS76" s="1"/>
    </row>
    <row r="77" spans="2:71" ht="15">
      <c r="B77" s="44">
        <v>40544</v>
      </c>
      <c r="C77" s="45">
        <v>61</v>
      </c>
      <c r="D77" s="26">
        <f>IF('Calculations for Amort'!C65&gt;=0,'Calculations for Amort'!C65,"")</f>
        <v>2428058.2405864717</v>
      </c>
      <c r="E77" s="20">
        <f t="shared" si="0"/>
        <v>2428058.2405864717</v>
      </c>
      <c r="F77" s="26">
        <f t="shared" si="1"/>
        <v>6807.9915870330296</v>
      </c>
      <c r="G77" s="19"/>
      <c r="H77" s="26">
        <f t="shared" si="2"/>
        <v>7840.6047352271471</v>
      </c>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
      <c r="BS77" s="1"/>
    </row>
    <row r="78" spans="2:71" ht="15">
      <c r="B78" s="44">
        <v>40575</v>
      </c>
      <c r="C78" s="46">
        <v>62</v>
      </c>
      <c r="D78" s="26">
        <f>IF('Calculations for Amort'!C66&gt;=0,'Calculations for Amort'!C66,"")</f>
        <v>2421250.2489994387</v>
      </c>
      <c r="E78" s="20">
        <f t="shared" si="0"/>
        <v>2421250.2489994387</v>
      </c>
      <c r="F78" s="26">
        <f t="shared" si="1"/>
        <v>6829.2665607426316</v>
      </c>
      <c r="G78" s="19"/>
      <c r="H78" s="26">
        <f t="shared" si="2"/>
        <v>7061.9798929150293</v>
      </c>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
      <c r="BS78" s="1"/>
    </row>
    <row r="79" spans="2:71" ht="15">
      <c r="B79" s="44">
        <v>40603</v>
      </c>
      <c r="C79" s="45">
        <v>63</v>
      </c>
      <c r="D79" s="26">
        <f>IF('Calculations for Amort'!C67&gt;=0,'Calculations for Amort'!C67,"")</f>
        <v>2414420.9824386961</v>
      </c>
      <c r="E79" s="20">
        <f t="shared" si="0"/>
        <v>2414420.9824386961</v>
      </c>
      <c r="F79" s="26">
        <f t="shared" si="1"/>
        <v>6850.6080187452026</v>
      </c>
      <c r="G79" s="19"/>
      <c r="H79" s="26">
        <f t="shared" si="2"/>
        <v>7796.5677557916215</v>
      </c>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
      <c r="BS79" s="1"/>
    </row>
    <row r="80" spans="2:71" ht="15">
      <c r="B80" s="44">
        <v>40634</v>
      </c>
      <c r="C80" s="46">
        <v>64</v>
      </c>
      <c r="D80" s="26">
        <f>IF('Calculations for Amort'!C68&gt;=0,'Calculations for Amort'!C68,"")</f>
        <v>2407570.3744199509</v>
      </c>
      <c r="E80" s="20">
        <f t="shared" si="0"/>
        <v>2407570.3744199509</v>
      </c>
      <c r="F80" s="26">
        <f t="shared" si="1"/>
        <v>6872.0161688034423</v>
      </c>
      <c r="G80" s="19"/>
      <c r="H80" s="26">
        <f t="shared" si="2"/>
        <v>7523.6574200623472</v>
      </c>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
      <c r="BS80" s="1"/>
    </row>
    <row r="81" spans="2:71" ht="15">
      <c r="B81" s="44">
        <v>40664</v>
      </c>
      <c r="C81" s="45">
        <v>65</v>
      </c>
      <c r="D81" s="26">
        <f>IF('Calculations for Amort'!C69&gt;=0,'Calculations for Amort'!C69,"")</f>
        <v>2400698.3582511474</v>
      </c>
      <c r="E81" s="20">
        <f t="shared" ref="E81:E144" si="3">D81</f>
        <v>2400698.3582511474</v>
      </c>
      <c r="F81" s="26">
        <f t="shared" ref="F81:F144" si="4">D81-D82</f>
        <v>6893.4912193310447</v>
      </c>
      <c r="G81" s="19"/>
      <c r="H81" s="26">
        <f t="shared" ref="H81:H144" si="5">D81*(B82-B81)/360*$B$9</f>
        <v>7752.2551151859961</v>
      </c>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
      <c r="BS81" s="1"/>
    </row>
    <row r="82" spans="2:71" ht="15">
      <c r="B82" s="44">
        <v>40695</v>
      </c>
      <c r="C82" s="46">
        <v>66</v>
      </c>
      <c r="D82" s="26">
        <f>IF('Calculations for Amort'!C70&gt;=0,'Calculations for Amort'!C70,"")</f>
        <v>2393804.8670318164</v>
      </c>
      <c r="E82" s="20">
        <f t="shared" si="3"/>
        <v>2393804.8670318164</v>
      </c>
      <c r="F82" s="26">
        <f t="shared" si="4"/>
        <v>6915.0333793913014</v>
      </c>
      <c r="G82" s="19"/>
      <c r="H82" s="26">
        <f t="shared" si="5"/>
        <v>7480.6402094744262</v>
      </c>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
      <c r="BS82" s="1"/>
    </row>
    <row r="83" spans="2:71" ht="15">
      <c r="B83" s="44">
        <v>40725</v>
      </c>
      <c r="C83" s="45">
        <v>67</v>
      </c>
      <c r="D83" s="26">
        <f>IF('Calculations for Amort'!C71&gt;=0,'Calculations for Amort'!C71,"")</f>
        <v>2386889.8336524251</v>
      </c>
      <c r="E83" s="20">
        <f t="shared" si="3"/>
        <v>2386889.8336524251</v>
      </c>
      <c r="F83" s="26">
        <f t="shared" si="4"/>
        <v>6936.6428587022237</v>
      </c>
      <c r="G83" s="19"/>
      <c r="H83" s="26">
        <f t="shared" si="5"/>
        <v>7707.665087835956</v>
      </c>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
      <c r="BS83" s="1"/>
    </row>
    <row r="84" spans="2:71" ht="15">
      <c r="B84" s="44">
        <v>40756</v>
      </c>
      <c r="C84" s="46">
        <v>68</v>
      </c>
      <c r="D84" s="26">
        <f>IF('Calculations for Amort'!C72&gt;=0,'Calculations for Amort'!C72,"")</f>
        <v>2379953.1907937229</v>
      </c>
      <c r="E84" s="20">
        <f t="shared" si="3"/>
        <v>2379953.1907937229</v>
      </c>
      <c r="F84" s="26">
        <f t="shared" si="4"/>
        <v>6958.3198676356114</v>
      </c>
      <c r="G84" s="19"/>
      <c r="H84" s="26">
        <f t="shared" si="5"/>
        <v>7685.2655119380624</v>
      </c>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
      <c r="BS84" s="1"/>
    </row>
    <row r="85" spans="2:71" ht="15">
      <c r="B85" s="44">
        <v>40787</v>
      </c>
      <c r="C85" s="45">
        <v>69</v>
      </c>
      <c r="D85" s="26">
        <f>IF('Calculations for Amort'!C73&gt;=0,'Calculations for Amort'!C73,"")</f>
        <v>2372994.8709260873</v>
      </c>
      <c r="E85" s="20">
        <f t="shared" si="3"/>
        <v>2372994.8709260873</v>
      </c>
      <c r="F85" s="26">
        <f t="shared" si="4"/>
        <v>6980.0646172217093</v>
      </c>
      <c r="G85" s="19"/>
      <c r="H85" s="26">
        <f t="shared" si="5"/>
        <v>7415.6089716440219</v>
      </c>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
      <c r="BS85" s="1"/>
    </row>
    <row r="86" spans="2:71" ht="15">
      <c r="B86" s="44">
        <v>40817</v>
      </c>
      <c r="C86" s="46">
        <v>70</v>
      </c>
      <c r="D86" s="26">
        <f>IF('Calculations for Amort'!C74&gt;=0,'Calculations for Amort'!C74,"")</f>
        <v>2366014.8063088655</v>
      </c>
      <c r="E86" s="20">
        <f t="shared" si="3"/>
        <v>2366014.8063088655</v>
      </c>
      <c r="F86" s="26">
        <f t="shared" si="4"/>
        <v>7001.8773191506043</v>
      </c>
      <c r="G86" s="19"/>
      <c r="H86" s="26">
        <f t="shared" si="5"/>
        <v>7640.2561453723774</v>
      </c>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
      <c r="BS86" s="1"/>
    </row>
    <row r="87" spans="2:71" ht="15">
      <c r="B87" s="44">
        <v>40848</v>
      </c>
      <c r="C87" s="45">
        <v>71</v>
      </c>
      <c r="D87" s="26">
        <f>IF('Calculations for Amort'!C75&gt;=0,'Calculations for Amort'!C75,"")</f>
        <v>2359012.9289897149</v>
      </c>
      <c r="E87" s="20">
        <f t="shared" si="3"/>
        <v>2359012.9289897149</v>
      </c>
      <c r="F87" s="26">
        <f t="shared" si="4"/>
        <v>7023.7581857731566</v>
      </c>
      <c r="G87" s="19"/>
      <c r="H87" s="26">
        <f t="shared" si="5"/>
        <v>7371.9154030928585</v>
      </c>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
      <c r="BS87" s="1"/>
    </row>
    <row r="88" spans="2:71" ht="15">
      <c r="B88" s="44">
        <v>40878</v>
      </c>
      <c r="C88" s="46">
        <v>72</v>
      </c>
      <c r="D88" s="26">
        <f>IF('Calculations for Amort'!C76&gt;=0,'Calculations for Amort'!C76,"")</f>
        <v>2351989.1708039418</v>
      </c>
      <c r="E88" s="20">
        <f t="shared" si="3"/>
        <v>2351989.1708039418</v>
      </c>
      <c r="F88" s="26">
        <f t="shared" si="4"/>
        <v>7045.7074301037937</v>
      </c>
      <c r="G88" s="19"/>
      <c r="H88" s="26">
        <f t="shared" si="5"/>
        <v>7594.9650307210632</v>
      </c>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
      <c r="BS88" s="1"/>
    </row>
    <row r="89" spans="2:71" ht="15">
      <c r="B89" s="44">
        <v>40909</v>
      </c>
      <c r="C89" s="45">
        <v>73</v>
      </c>
      <c r="D89" s="26">
        <f>IF('Calculations for Amort'!C77&gt;=0,'Calculations for Amort'!C77,"")</f>
        <v>2344943.463373838</v>
      </c>
      <c r="E89" s="20">
        <f t="shared" si="3"/>
        <v>2344943.463373838</v>
      </c>
      <c r="F89" s="26">
        <f t="shared" si="4"/>
        <v>7067.725265822839</v>
      </c>
      <c r="G89" s="19"/>
      <c r="H89" s="26">
        <f t="shared" si="5"/>
        <v>7572.2132671446843</v>
      </c>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
      <c r="BS89" s="1"/>
    </row>
    <row r="90" spans="2:71" ht="15">
      <c r="B90" s="44">
        <v>40940</v>
      </c>
      <c r="C90" s="46">
        <v>74</v>
      </c>
      <c r="D90" s="26">
        <f>IF('Calculations for Amort'!C78&gt;=0,'Calculations for Amort'!C78,"")</f>
        <v>2337875.7381080152</v>
      </c>
      <c r="E90" s="20">
        <f t="shared" si="3"/>
        <v>2337875.7381080152</v>
      </c>
      <c r="F90" s="26">
        <f t="shared" si="4"/>
        <v>7089.8119072783738</v>
      </c>
      <c r="G90" s="19"/>
      <c r="H90" s="26">
        <f t="shared" si="5"/>
        <v>7062.3329588679626</v>
      </c>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
      <c r="BS90" s="1"/>
    </row>
    <row r="91" spans="2:71" ht="15">
      <c r="B91" s="44">
        <v>40969</v>
      </c>
      <c r="C91" s="45">
        <v>75</v>
      </c>
      <c r="D91" s="26">
        <f>IF('Calculations for Amort'!C79&gt;=0,'Calculations for Amort'!C79,"")</f>
        <v>2330785.9262007368</v>
      </c>
      <c r="E91" s="20">
        <f t="shared" si="3"/>
        <v>2330785.9262007368</v>
      </c>
      <c r="F91" s="26">
        <f t="shared" si="4"/>
        <v>7111.9675694885664</v>
      </c>
      <c r="G91" s="19"/>
      <c r="H91" s="26">
        <f t="shared" si="5"/>
        <v>7526.496220023213</v>
      </c>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
      <c r="BS91" s="1"/>
    </row>
    <row r="92" spans="2:71" ht="15">
      <c r="B92" s="44">
        <v>41000</v>
      </c>
      <c r="C92" s="46">
        <v>76</v>
      </c>
      <c r="D92" s="26">
        <f>IF('Calculations for Amort'!C80&gt;=0,'Calculations for Amort'!C80,"")</f>
        <v>2323673.9586312482</v>
      </c>
      <c r="E92" s="20">
        <f t="shared" si="3"/>
        <v>2323673.9586312482</v>
      </c>
      <c r="F92" s="26">
        <f t="shared" si="4"/>
        <v>7134.1924681435339</v>
      </c>
      <c r="G92" s="19"/>
      <c r="H92" s="26">
        <f t="shared" si="5"/>
        <v>7261.4811207226503</v>
      </c>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
      <c r="BS92" s="1"/>
    </row>
    <row r="93" spans="2:71" ht="15">
      <c r="B93" s="44">
        <v>41030</v>
      </c>
      <c r="C93" s="45">
        <v>77</v>
      </c>
      <c r="D93" s="26">
        <f>IF('Calculations for Amort'!C81&gt;=0,'Calculations for Amort'!C81,"")</f>
        <v>2316539.7661631047</v>
      </c>
      <c r="E93" s="20">
        <f t="shared" si="3"/>
        <v>2316539.7661631047</v>
      </c>
      <c r="F93" s="26">
        <f t="shared" si="4"/>
        <v>7156.4868196062744</v>
      </c>
      <c r="G93" s="19"/>
      <c r="H93" s="26">
        <f t="shared" si="5"/>
        <v>7480.4929949016914</v>
      </c>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
      <c r="BS93" s="1"/>
    </row>
    <row r="94" spans="2:71" ht="15">
      <c r="B94" s="44">
        <v>41061</v>
      </c>
      <c r="C94" s="46">
        <v>78</v>
      </c>
      <c r="D94" s="26">
        <f>IF('Calculations for Amort'!C82&gt;=0,'Calculations for Amort'!C82,"")</f>
        <v>2309383.2793434984</v>
      </c>
      <c r="E94" s="20">
        <f t="shared" si="3"/>
        <v>2309383.2793434984</v>
      </c>
      <c r="F94" s="26">
        <f t="shared" si="4"/>
        <v>7178.8508409173228</v>
      </c>
      <c r="G94" s="19"/>
      <c r="H94" s="26">
        <f t="shared" si="5"/>
        <v>7216.8227479484312</v>
      </c>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
      <c r="BS94" s="1"/>
    </row>
    <row r="95" spans="2:71" ht="15">
      <c r="B95" s="44">
        <v>41091</v>
      </c>
      <c r="C95" s="45">
        <v>79</v>
      </c>
      <c r="D95" s="26">
        <f>IF('Calculations for Amort'!C83&gt;=0,'Calculations for Amort'!C83,"")</f>
        <v>2302204.4285025811</v>
      </c>
      <c r="E95" s="20">
        <f t="shared" si="3"/>
        <v>2302204.4285025811</v>
      </c>
      <c r="F95" s="26">
        <f t="shared" si="4"/>
        <v>7201.2847497952171</v>
      </c>
      <c r="G95" s="19"/>
      <c r="H95" s="26">
        <f t="shared" si="5"/>
        <v>7434.201800372919</v>
      </c>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
      <c r="BS95" s="1"/>
    </row>
    <row r="96" spans="2:71" ht="15">
      <c r="B96" s="44">
        <v>41122</v>
      </c>
      <c r="C96" s="46">
        <v>80</v>
      </c>
      <c r="D96" s="26">
        <f>IF('Calculations for Amort'!C84&gt;=0,'Calculations for Amort'!C84,"")</f>
        <v>2295003.1437527859</v>
      </c>
      <c r="E96" s="20">
        <f t="shared" si="3"/>
        <v>2295003.1437527859</v>
      </c>
      <c r="F96" s="26">
        <f t="shared" si="4"/>
        <v>7223.7887646383606</v>
      </c>
      <c r="G96" s="19"/>
      <c r="H96" s="26">
        <f t="shared" si="5"/>
        <v>7410.9476517017047</v>
      </c>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
      <c r="BS96" s="1"/>
    </row>
    <row r="97" spans="2:71" ht="15">
      <c r="B97" s="44">
        <v>41153</v>
      </c>
      <c r="C97" s="45">
        <v>81</v>
      </c>
      <c r="D97" s="26">
        <f>IF('Calculations for Amort'!C85&gt;=0,'Calculations for Amort'!C85,"")</f>
        <v>2287779.3549881475</v>
      </c>
      <c r="E97" s="20">
        <f t="shared" si="3"/>
        <v>2287779.3549881475</v>
      </c>
      <c r="F97" s="26">
        <f t="shared" si="4"/>
        <v>7246.3631045278162</v>
      </c>
      <c r="G97" s="19"/>
      <c r="H97" s="26">
        <f t="shared" si="5"/>
        <v>7149.3104843379597</v>
      </c>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
      <c r="BS97" s="1"/>
    </row>
    <row r="98" spans="2:71" ht="15">
      <c r="B98" s="44">
        <v>41183</v>
      </c>
      <c r="C98" s="46">
        <v>82</v>
      </c>
      <c r="D98" s="26">
        <f>IF('Calculations for Amort'!C86&gt;=0,'Calculations for Amort'!C86,"")</f>
        <v>2280532.9918836197</v>
      </c>
      <c r="E98" s="20">
        <f t="shared" si="3"/>
        <v>2280532.9918836197</v>
      </c>
      <c r="F98" s="26">
        <f t="shared" si="4"/>
        <v>7269.0079892296344</v>
      </c>
      <c r="G98" s="19"/>
      <c r="H98" s="26">
        <f t="shared" si="5"/>
        <v>7364.2211196241878</v>
      </c>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
      <c r="BS98" s="1"/>
    </row>
    <row r="99" spans="2:71" ht="15">
      <c r="B99" s="44">
        <v>41214</v>
      </c>
      <c r="C99" s="45">
        <v>83</v>
      </c>
      <c r="D99" s="26">
        <f>IF('Calculations for Amort'!C87&gt;=0,'Calculations for Amort'!C87,"")</f>
        <v>2273263.9838943901</v>
      </c>
      <c r="E99" s="20">
        <f t="shared" si="3"/>
        <v>2273263.9838943901</v>
      </c>
      <c r="F99" s="26">
        <f t="shared" si="4"/>
        <v>7291.7236391957849</v>
      </c>
      <c r="G99" s="19"/>
      <c r="H99" s="26">
        <f t="shared" si="5"/>
        <v>7103.9499496699682</v>
      </c>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
      <c r="BS99" s="1"/>
    </row>
    <row r="100" spans="2:71" ht="15">
      <c r="B100" s="44">
        <v>41244</v>
      </c>
      <c r="C100" s="46">
        <v>84</v>
      </c>
      <c r="D100" s="26">
        <f>IF('Calculations for Amort'!C88&gt;=0,'Calculations for Amort'!C88,"")</f>
        <v>2265972.2602551943</v>
      </c>
      <c r="E100" s="20">
        <f t="shared" si="3"/>
        <v>2265972.2602551943</v>
      </c>
      <c r="F100" s="26">
        <f t="shared" si="4"/>
        <v>7314.5102755683474</v>
      </c>
      <c r="H100" s="26">
        <f t="shared" si="5"/>
        <v>7317.2020904073988</v>
      </c>
      <c r="BJ100" s="1"/>
      <c r="BK100" s="1"/>
      <c r="BL100" s="1"/>
      <c r="BM100" s="1"/>
      <c r="BN100" s="1"/>
      <c r="BO100" s="1"/>
      <c r="BP100" s="1"/>
      <c r="BQ100" s="1"/>
      <c r="BR100" s="1"/>
      <c r="BS100" s="1"/>
    </row>
    <row r="101" spans="2:71" ht="15">
      <c r="B101" s="44">
        <v>41275</v>
      </c>
      <c r="C101" s="45">
        <v>85</v>
      </c>
      <c r="D101" s="26">
        <f>IF('Calculations for Amort'!C89&gt;=0,'Calculations for Amort'!C89,"")</f>
        <v>2258657.7499796259</v>
      </c>
      <c r="E101" s="20">
        <f t="shared" si="3"/>
        <v>2258657.7499796259</v>
      </c>
      <c r="F101" s="26">
        <f t="shared" si="4"/>
        <v>7337.3681201795116</v>
      </c>
      <c r="H101" s="26">
        <f t="shared" si="5"/>
        <v>7293.5823176425411</v>
      </c>
      <c r="BJ101" s="1"/>
      <c r="BK101" s="1"/>
      <c r="BL101" s="1"/>
      <c r="BM101" s="1"/>
      <c r="BN101" s="1"/>
      <c r="BO101" s="1"/>
      <c r="BP101" s="1"/>
      <c r="BQ101" s="1"/>
      <c r="BR101" s="1"/>
      <c r="BS101" s="1"/>
    </row>
    <row r="102" spans="2:71" ht="15">
      <c r="B102" s="44">
        <v>41306</v>
      </c>
      <c r="C102" s="46">
        <v>86</v>
      </c>
      <c r="D102" s="26">
        <f>IF('Calculations for Amort'!C90&gt;=0,'Calculations for Amort'!C90,"")</f>
        <v>2251320.3818594464</v>
      </c>
      <c r="E102" s="20">
        <f t="shared" si="3"/>
        <v>2251320.3818594464</v>
      </c>
      <c r="F102" s="26">
        <f t="shared" si="4"/>
        <v>7360.2973955553025</v>
      </c>
      <c r="H102" s="26">
        <f t="shared" si="5"/>
        <v>6566.3511137567184</v>
      </c>
      <c r="BJ102" s="1"/>
      <c r="BK102" s="1"/>
      <c r="BL102" s="1"/>
      <c r="BM102" s="1"/>
      <c r="BN102" s="1"/>
      <c r="BO102" s="1"/>
      <c r="BP102" s="1"/>
      <c r="BQ102" s="1"/>
      <c r="BR102" s="1"/>
      <c r="BS102" s="1"/>
    </row>
    <row r="103" spans="2:71" ht="15">
      <c r="B103" s="44">
        <v>41334</v>
      </c>
      <c r="C103" s="45">
        <v>87</v>
      </c>
      <c r="D103" s="26">
        <f>IF('Calculations for Amort'!C91&gt;=0,'Calculations for Amort'!C91,"")</f>
        <v>2243960.0844638911</v>
      </c>
      <c r="E103" s="20">
        <f t="shared" si="3"/>
        <v>2243960.0844638911</v>
      </c>
      <c r="F103" s="26">
        <f t="shared" si="4"/>
        <v>7383.2983249165118</v>
      </c>
      <c r="H103" s="26">
        <f t="shared" si="5"/>
        <v>7246.1211060813139</v>
      </c>
      <c r="BJ103" s="1"/>
      <c r="BK103" s="1"/>
      <c r="BL103" s="1"/>
      <c r="BM103" s="1"/>
      <c r="BN103" s="1"/>
      <c r="BO103" s="1"/>
      <c r="BP103" s="1"/>
      <c r="BQ103" s="1"/>
      <c r="BR103" s="1"/>
      <c r="BS103" s="1"/>
    </row>
    <row r="104" spans="2:71" ht="15">
      <c r="B104" s="44">
        <v>41365</v>
      </c>
      <c r="C104" s="46">
        <v>88</v>
      </c>
      <c r="D104" s="26">
        <f>IF('Calculations for Amort'!C92&gt;=0,'Calculations for Amort'!C92,"")</f>
        <v>2236576.7861389746</v>
      </c>
      <c r="E104" s="20">
        <f t="shared" si="3"/>
        <v>2236576.7861389746</v>
      </c>
      <c r="F104" s="26">
        <f t="shared" si="4"/>
        <v>7406.3711321814917</v>
      </c>
      <c r="H104" s="26">
        <f t="shared" si="5"/>
        <v>6989.3024566842951</v>
      </c>
      <c r="BJ104" s="1"/>
      <c r="BK104" s="1"/>
      <c r="BL104" s="1"/>
      <c r="BM104" s="1"/>
      <c r="BN104" s="1"/>
      <c r="BO104" s="1"/>
      <c r="BP104" s="1"/>
      <c r="BQ104" s="1"/>
      <c r="BR104" s="1"/>
      <c r="BS104" s="1"/>
    </row>
    <row r="105" spans="2:71" ht="15">
      <c r="B105" s="44">
        <v>41395</v>
      </c>
      <c r="C105" s="45">
        <v>89</v>
      </c>
      <c r="D105" s="26">
        <f>IF('Calculations for Amort'!C93&gt;=0,'Calculations for Amort'!C93,"")</f>
        <v>2229170.4150067931</v>
      </c>
      <c r="E105" s="20">
        <f t="shared" si="3"/>
        <v>2229170.4150067931</v>
      </c>
      <c r="F105" s="26">
        <f t="shared" si="4"/>
        <v>7429.5160419698805</v>
      </c>
      <c r="H105" s="26">
        <f t="shared" si="5"/>
        <v>7198.3627984594368</v>
      </c>
      <c r="BJ105" s="1"/>
      <c r="BK105" s="1"/>
      <c r="BL105" s="1"/>
      <c r="BM105" s="1"/>
      <c r="BN105" s="1"/>
      <c r="BO105" s="1"/>
      <c r="BP105" s="1"/>
      <c r="BQ105" s="1"/>
      <c r="BR105" s="1"/>
      <c r="BS105" s="1"/>
    </row>
    <row r="106" spans="2:71" ht="15">
      <c r="B106" s="44">
        <v>41426</v>
      </c>
      <c r="C106" s="46">
        <v>90</v>
      </c>
      <c r="D106" s="26">
        <f>IF('Calculations for Amort'!C94&gt;=0,'Calculations for Amort'!C94,"")</f>
        <v>2221740.8989648232</v>
      </c>
      <c r="E106" s="20">
        <f t="shared" si="3"/>
        <v>2221740.8989648232</v>
      </c>
      <c r="F106" s="26">
        <f t="shared" si="4"/>
        <v>7452.7332796007395</v>
      </c>
      <c r="H106" s="26">
        <f t="shared" si="5"/>
        <v>6942.9403092650728</v>
      </c>
      <c r="BJ106" s="1"/>
      <c r="BK106" s="1"/>
      <c r="BL106" s="1"/>
      <c r="BM106" s="1"/>
      <c r="BN106" s="1"/>
      <c r="BO106" s="1"/>
      <c r="BP106" s="1"/>
      <c r="BQ106" s="1"/>
      <c r="BR106" s="1"/>
      <c r="BS106" s="1"/>
    </row>
    <row r="107" spans="2:71" ht="15">
      <c r="B107" s="44">
        <v>41456</v>
      </c>
      <c r="C107" s="45">
        <v>91</v>
      </c>
      <c r="D107" s="26">
        <f>IF('Calculations for Amort'!C95&gt;=0,'Calculations for Amort'!C95,"")</f>
        <v>2214288.1656852225</v>
      </c>
      <c r="E107" s="20">
        <f t="shared" si="3"/>
        <v>2214288.1656852225</v>
      </c>
      <c r="F107" s="26">
        <f t="shared" si="4"/>
        <v>7476.0230710995384</v>
      </c>
      <c r="H107" s="26">
        <f t="shared" si="5"/>
        <v>7150.3055350251971</v>
      </c>
      <c r="BJ107" s="1"/>
      <c r="BK107" s="1"/>
      <c r="BL107" s="1"/>
      <c r="BM107" s="1"/>
      <c r="BN107" s="1"/>
      <c r="BO107" s="1"/>
      <c r="BP107" s="1"/>
      <c r="BQ107" s="1"/>
      <c r="BR107" s="1"/>
      <c r="BS107" s="1"/>
    </row>
    <row r="108" spans="2:71" ht="15">
      <c r="B108" s="44">
        <v>41487</v>
      </c>
      <c r="C108" s="46">
        <v>92</v>
      </c>
      <c r="D108" s="26">
        <f>IF('Calculations for Amort'!C96&gt;=0,'Calculations for Amort'!C96,"")</f>
        <v>2206812.1426141229</v>
      </c>
      <c r="E108" s="20">
        <f t="shared" si="3"/>
        <v>2206812.1426141229</v>
      </c>
      <c r="F108" s="26">
        <f t="shared" si="4"/>
        <v>7499.3856431967579</v>
      </c>
      <c r="H108" s="26">
        <f t="shared" si="5"/>
        <v>7126.164210524772</v>
      </c>
      <c r="BJ108" s="1"/>
      <c r="BK108" s="1"/>
      <c r="BL108" s="1"/>
      <c r="BM108" s="1"/>
      <c r="BN108" s="1"/>
      <c r="BO108" s="1"/>
      <c r="BP108" s="1"/>
      <c r="BQ108" s="1"/>
      <c r="BR108" s="1"/>
      <c r="BS108" s="1"/>
    </row>
    <row r="109" spans="2:71" ht="15">
      <c r="B109" s="44">
        <v>41518</v>
      </c>
      <c r="C109" s="45">
        <v>93</v>
      </c>
      <c r="D109" s="26">
        <f>IF('Calculations for Amort'!C97&gt;=0,'Calculations for Amort'!C97,"")</f>
        <v>2199312.7569709262</v>
      </c>
      <c r="E109" s="20">
        <f t="shared" si="3"/>
        <v>2199312.7569709262</v>
      </c>
      <c r="F109" s="26">
        <f t="shared" si="4"/>
        <v>7522.8212233316153</v>
      </c>
      <c r="H109" s="26">
        <f t="shared" si="5"/>
        <v>6872.8523655341442</v>
      </c>
      <c r="BJ109" s="1"/>
      <c r="BK109" s="1"/>
      <c r="BL109" s="1"/>
      <c r="BM109" s="1"/>
      <c r="BN109" s="1"/>
      <c r="BO109" s="1"/>
      <c r="BP109" s="1"/>
      <c r="BQ109" s="1"/>
      <c r="BR109" s="1"/>
      <c r="BS109" s="1"/>
    </row>
    <row r="110" spans="2:71" ht="15">
      <c r="B110" s="44">
        <v>41548</v>
      </c>
      <c r="C110" s="46">
        <v>94</v>
      </c>
      <c r="D110" s="26">
        <f>IF('Calculations for Amort'!C98&gt;=0,'Calculations for Amort'!C98,"")</f>
        <v>2191789.9357475946</v>
      </c>
      <c r="E110" s="20">
        <f t="shared" si="3"/>
        <v>2191789.9357475946</v>
      </c>
      <c r="F110" s="26">
        <f t="shared" si="4"/>
        <v>7546.3300396548584</v>
      </c>
      <c r="H110" s="26">
        <f t="shared" si="5"/>
        <v>7077.6550008516069</v>
      </c>
      <c r="BJ110" s="1"/>
      <c r="BK110" s="1"/>
      <c r="BL110" s="1"/>
      <c r="BM110" s="1"/>
      <c r="BN110" s="1"/>
      <c r="BO110" s="1"/>
      <c r="BP110" s="1"/>
      <c r="BQ110" s="1"/>
      <c r="BR110" s="1"/>
      <c r="BS110" s="1"/>
    </row>
    <row r="111" spans="2:71" ht="15">
      <c r="B111" s="44">
        <v>41579</v>
      </c>
      <c r="C111" s="45">
        <v>95</v>
      </c>
      <c r="D111" s="26">
        <f>IF('Calculations for Amort'!C99&gt;=0,'Calculations for Amort'!C99,"")</f>
        <v>2184243.6057079397</v>
      </c>
      <c r="E111" s="20">
        <f t="shared" si="3"/>
        <v>2184243.6057079397</v>
      </c>
      <c r="F111" s="26">
        <f t="shared" si="4"/>
        <v>7569.9123210287653</v>
      </c>
      <c r="H111" s="26">
        <f t="shared" si="5"/>
        <v>6825.7612678373116</v>
      </c>
      <c r="BJ111" s="1"/>
      <c r="BK111" s="1"/>
      <c r="BL111" s="1"/>
      <c r="BM111" s="1"/>
      <c r="BN111" s="1"/>
      <c r="BO111" s="1"/>
      <c r="BP111" s="1"/>
      <c r="BQ111" s="1"/>
      <c r="BR111" s="1"/>
      <c r="BS111" s="1"/>
    </row>
    <row r="112" spans="2:71" ht="15">
      <c r="B112" s="44">
        <v>41609</v>
      </c>
      <c r="C112" s="46">
        <v>96</v>
      </c>
      <c r="D112" s="26">
        <f>IF('Calculations for Amort'!C100&gt;=0,'Calculations for Amort'!C100,"")</f>
        <v>2176673.6933869109</v>
      </c>
      <c r="E112" s="20">
        <f t="shared" si="3"/>
        <v>2176673.6933869109</v>
      </c>
      <c r="F112" s="26">
        <f t="shared" si="4"/>
        <v>7593.5682970318012</v>
      </c>
      <c r="H112" s="26">
        <f t="shared" si="5"/>
        <v>7028.8421348952334</v>
      </c>
      <c r="BJ112" s="1"/>
      <c r="BK112" s="1"/>
      <c r="BL112" s="1"/>
      <c r="BM112" s="1"/>
      <c r="BN112" s="1"/>
      <c r="BO112" s="1"/>
      <c r="BP112" s="1"/>
      <c r="BQ112" s="1"/>
      <c r="BR112" s="1"/>
      <c r="BS112" s="1"/>
    </row>
    <row r="113" spans="2:71" ht="15">
      <c r="B113" s="44">
        <v>41640</v>
      </c>
      <c r="C113" s="45">
        <v>97</v>
      </c>
      <c r="D113" s="26">
        <f>IF('Calculations for Amort'!C101&gt;=0,'Calculations for Amort'!C101,"")</f>
        <v>2169080.1250898791</v>
      </c>
      <c r="E113" s="20">
        <f t="shared" si="3"/>
        <v>2169080.1250898791</v>
      </c>
      <c r="F113" s="26">
        <f t="shared" si="4"/>
        <v>7617.2981979600154</v>
      </c>
      <c r="H113" s="26">
        <f t="shared" si="5"/>
        <v>7004.3212372694006</v>
      </c>
      <c r="BJ113" s="1"/>
      <c r="BK113" s="1"/>
      <c r="BL113" s="1"/>
      <c r="BM113" s="1"/>
      <c r="BN113" s="1"/>
      <c r="BO113" s="1"/>
      <c r="BP113" s="1"/>
      <c r="BQ113" s="1"/>
      <c r="BR113" s="1"/>
      <c r="BS113" s="1"/>
    </row>
    <row r="114" spans="2:71" ht="15">
      <c r="B114" s="44">
        <v>41671</v>
      </c>
      <c r="C114" s="46">
        <v>98</v>
      </c>
      <c r="D114" s="26">
        <f>IF('Calculations for Amort'!C102&gt;=0,'Calculations for Amort'!C102,"")</f>
        <v>2161462.8268919191</v>
      </c>
      <c r="E114" s="20">
        <f t="shared" si="3"/>
        <v>2161462.8268919191</v>
      </c>
      <c r="F114" s="26">
        <f t="shared" si="4"/>
        <v>7641.1022548289038</v>
      </c>
      <c r="H114" s="26">
        <f t="shared" si="5"/>
        <v>6304.2665784347637</v>
      </c>
      <c r="BJ114" s="1"/>
      <c r="BK114" s="1"/>
      <c r="BL114" s="1"/>
      <c r="BM114" s="1"/>
      <c r="BN114" s="1"/>
      <c r="BO114" s="1"/>
      <c r="BP114" s="1"/>
      <c r="BQ114" s="1"/>
      <c r="BR114" s="1"/>
      <c r="BS114" s="1"/>
    </row>
    <row r="115" spans="2:71" ht="15">
      <c r="B115" s="44">
        <v>41699</v>
      </c>
      <c r="C115" s="45">
        <v>99</v>
      </c>
      <c r="D115" s="26">
        <f>IF('Calculations for Amort'!C103&gt;=0,'Calculations for Amort'!C103,"")</f>
        <v>2153821.7246370902</v>
      </c>
      <c r="E115" s="20">
        <f t="shared" si="3"/>
        <v>2153821.7246370902</v>
      </c>
      <c r="F115" s="26">
        <f t="shared" si="4"/>
        <v>7664.9806993752718</v>
      </c>
      <c r="H115" s="26">
        <f t="shared" si="5"/>
        <v>6955.049319140604</v>
      </c>
      <c r="BJ115" s="1"/>
      <c r="BK115" s="1"/>
      <c r="BL115" s="1"/>
      <c r="BM115" s="1"/>
      <c r="BN115" s="1"/>
      <c r="BO115" s="1"/>
      <c r="BP115" s="1"/>
      <c r="BQ115" s="1"/>
      <c r="BR115" s="1"/>
      <c r="BS115" s="1"/>
    </row>
    <row r="116" spans="2:71" ht="15">
      <c r="B116" s="44">
        <v>41730</v>
      </c>
      <c r="C116" s="46">
        <v>100</v>
      </c>
      <c r="D116" s="26">
        <f>IF('Calculations for Amort'!C104&gt;=0,'Calculations for Amort'!C104,"")</f>
        <v>2146156.743937715</v>
      </c>
      <c r="E116" s="20">
        <f t="shared" si="3"/>
        <v>2146156.743937715</v>
      </c>
      <c r="F116" s="26">
        <f t="shared" si="4"/>
        <v>7688.9337640604936</v>
      </c>
      <c r="H116" s="26">
        <f t="shared" si="5"/>
        <v>6706.7398248053587</v>
      </c>
      <c r="BJ116" s="1"/>
      <c r="BK116" s="1"/>
      <c r="BL116" s="1"/>
      <c r="BM116" s="1"/>
      <c r="BN116" s="1"/>
      <c r="BO116" s="1"/>
      <c r="BP116" s="1"/>
      <c r="BQ116" s="1"/>
      <c r="BR116" s="1"/>
      <c r="BS116" s="1"/>
    </row>
    <row r="117" spans="2:71" ht="15">
      <c r="B117" s="44">
        <v>41760</v>
      </c>
      <c r="C117" s="45">
        <v>101</v>
      </c>
      <c r="D117" s="26">
        <f>IF('Calculations for Amort'!C105&gt;=0,'Calculations for Amort'!C105,"")</f>
        <v>2138467.8101736545</v>
      </c>
      <c r="E117" s="20">
        <f t="shared" si="3"/>
        <v>2138467.8101736545</v>
      </c>
      <c r="F117" s="26">
        <f t="shared" si="4"/>
        <v>7712.9616820733063</v>
      </c>
      <c r="H117" s="26">
        <f t="shared" si="5"/>
        <v>6905.4689703524255</v>
      </c>
      <c r="BJ117" s="1"/>
      <c r="BK117" s="1"/>
      <c r="BL117" s="1"/>
      <c r="BM117" s="1"/>
      <c r="BN117" s="1"/>
      <c r="BO117" s="1"/>
      <c r="BP117" s="1"/>
      <c r="BQ117" s="1"/>
      <c r="BR117" s="1"/>
      <c r="BS117" s="1"/>
    </row>
    <row r="118" spans="2:71" ht="15">
      <c r="B118" s="44">
        <v>41791</v>
      </c>
      <c r="C118" s="46">
        <v>102</v>
      </c>
      <c r="D118" s="26">
        <f>IF('Calculations for Amort'!C106&gt;=0,'Calculations for Amort'!C106,"")</f>
        <v>2130754.8484915812</v>
      </c>
      <c r="E118" s="20">
        <f t="shared" si="3"/>
        <v>2130754.8484915812</v>
      </c>
      <c r="F118" s="26">
        <f t="shared" si="4"/>
        <v>7737.0646873298101</v>
      </c>
      <c r="H118" s="26">
        <f t="shared" si="5"/>
        <v>6658.6089015361913</v>
      </c>
      <c r="BJ118" s="1"/>
      <c r="BK118" s="1"/>
      <c r="BL118" s="1"/>
      <c r="BM118" s="1"/>
      <c r="BN118" s="1"/>
      <c r="BO118" s="1"/>
      <c r="BP118" s="1"/>
      <c r="BQ118" s="1"/>
      <c r="BR118" s="1"/>
      <c r="BS118" s="1"/>
    </row>
    <row r="119" spans="2:71" ht="15">
      <c r="B119" s="44">
        <v>41821</v>
      </c>
      <c r="C119" s="45">
        <v>103</v>
      </c>
      <c r="D119" s="26">
        <f>IF('Calculations for Amort'!C107&gt;=0,'Calculations for Amort'!C107,"")</f>
        <v>2123017.7838042513</v>
      </c>
      <c r="E119" s="20">
        <f t="shared" si="3"/>
        <v>2123017.7838042513</v>
      </c>
      <c r="F119" s="26">
        <f t="shared" si="4"/>
        <v>7761.243014477659</v>
      </c>
      <c r="H119" s="26">
        <f t="shared" si="5"/>
        <v>6855.5782602012287</v>
      </c>
      <c r="BJ119" s="1"/>
      <c r="BK119" s="1"/>
      <c r="BL119" s="1"/>
      <c r="BM119" s="1"/>
      <c r="BN119" s="1"/>
      <c r="BO119" s="1"/>
      <c r="BP119" s="1"/>
      <c r="BQ119" s="1"/>
      <c r="BR119" s="1"/>
      <c r="BS119" s="1"/>
    </row>
    <row r="120" spans="2:71" ht="15">
      <c r="B120" s="44">
        <v>41852</v>
      </c>
      <c r="C120" s="46">
        <v>104</v>
      </c>
      <c r="D120" s="26">
        <f>IF('Calculations for Amort'!C108&gt;=0,'Calculations for Amort'!C108,"")</f>
        <v>2115256.5407897737</v>
      </c>
      <c r="E120" s="20">
        <f t="shared" si="3"/>
        <v>2115256.5407897737</v>
      </c>
      <c r="F120" s="26">
        <f t="shared" si="4"/>
        <v>7785.4968988979235</v>
      </c>
      <c r="H120" s="26">
        <f t="shared" si="5"/>
        <v>6830.5159129669773</v>
      </c>
      <c r="BJ120" s="1"/>
      <c r="BK120" s="1"/>
      <c r="BL120" s="1"/>
      <c r="BM120" s="1"/>
      <c r="BN120" s="1"/>
      <c r="BO120" s="1"/>
      <c r="BP120" s="1"/>
      <c r="BQ120" s="1"/>
      <c r="BR120" s="1"/>
      <c r="BS120" s="1"/>
    </row>
    <row r="121" spans="2:71" ht="15">
      <c r="B121" s="44">
        <v>41883</v>
      </c>
      <c r="C121" s="45">
        <v>105</v>
      </c>
      <c r="D121" s="26">
        <f>IF('Calculations for Amort'!C109&gt;=0,'Calculations for Amort'!C109,"")</f>
        <v>2107471.0438908758</v>
      </c>
      <c r="E121" s="20">
        <f t="shared" si="3"/>
        <v>2107471.0438908758</v>
      </c>
      <c r="F121" s="26">
        <f t="shared" si="4"/>
        <v>7809.8265767069533</v>
      </c>
      <c r="H121" s="26">
        <f t="shared" si="5"/>
        <v>6585.8470121589871</v>
      </c>
      <c r="BJ121" s="1"/>
      <c r="BK121" s="1"/>
      <c r="BL121" s="1"/>
      <c r="BM121" s="1"/>
      <c r="BN121" s="1"/>
      <c r="BO121" s="1"/>
      <c r="BP121" s="1"/>
      <c r="BQ121" s="1"/>
      <c r="BR121" s="1"/>
      <c r="BS121" s="1"/>
    </row>
    <row r="122" spans="2:71" ht="15">
      <c r="B122" s="44">
        <v>41913</v>
      </c>
      <c r="C122" s="46">
        <v>106</v>
      </c>
      <c r="D122" s="26">
        <f>IF('Calculations for Amort'!C110&gt;=0,'Calculations for Amort'!C110,"")</f>
        <v>2099661.2173141688</v>
      </c>
      <c r="E122" s="20">
        <f t="shared" si="3"/>
        <v>2099661.2173141688</v>
      </c>
      <c r="F122" s="26">
        <f t="shared" si="4"/>
        <v>7834.2322847591713</v>
      </c>
      <c r="H122" s="26">
        <f t="shared" si="5"/>
        <v>6780.1560142436701</v>
      </c>
      <c r="BJ122" s="1"/>
      <c r="BK122" s="1"/>
      <c r="BL122" s="1"/>
      <c r="BM122" s="1"/>
      <c r="BN122" s="1"/>
      <c r="BO122" s="1"/>
      <c r="BP122" s="1"/>
      <c r="BQ122" s="1"/>
      <c r="BR122" s="1"/>
      <c r="BS122" s="1"/>
    </row>
    <row r="123" spans="2:71" ht="15">
      <c r="B123" s="44">
        <v>41944</v>
      </c>
      <c r="C123" s="45">
        <v>107</v>
      </c>
      <c r="D123" s="26">
        <f>IF('Calculations for Amort'!C111&gt;=0,'Calculations for Amort'!C111,"")</f>
        <v>2091826.9850294096</v>
      </c>
      <c r="E123" s="20">
        <f t="shared" si="3"/>
        <v>2091826.9850294096</v>
      </c>
      <c r="F123" s="26">
        <f t="shared" si="4"/>
        <v>7858.714260648936</v>
      </c>
      <c r="H123" s="26">
        <f t="shared" si="5"/>
        <v>6536.9593282169044</v>
      </c>
      <c r="BJ123" s="1"/>
      <c r="BK123" s="1"/>
      <c r="BL123" s="1"/>
      <c r="BM123" s="1"/>
      <c r="BN123" s="1"/>
      <c r="BO123" s="1"/>
      <c r="BP123" s="1"/>
      <c r="BQ123" s="1"/>
      <c r="BR123" s="1"/>
      <c r="BS123" s="1"/>
    </row>
    <row r="124" spans="2:71" ht="15">
      <c r="B124" s="44">
        <v>41974</v>
      </c>
      <c r="C124" s="46">
        <v>108</v>
      </c>
      <c r="D124" s="26">
        <f>IF('Calculations for Amort'!C112&gt;=0,'Calculations for Amort'!C112,"")</f>
        <v>2083968.2707687607</v>
      </c>
      <c r="E124" s="20">
        <f t="shared" si="3"/>
        <v>2083968.2707687607</v>
      </c>
      <c r="F124" s="26">
        <f t="shared" si="4"/>
        <v>7883.2727427135687</v>
      </c>
      <c r="H124" s="26">
        <f t="shared" si="5"/>
        <v>6729.4808743574558</v>
      </c>
      <c r="BJ124" s="1"/>
      <c r="BK124" s="1"/>
      <c r="BL124" s="1"/>
      <c r="BM124" s="1"/>
      <c r="BN124" s="1"/>
      <c r="BO124" s="1"/>
      <c r="BP124" s="1"/>
      <c r="BQ124" s="1"/>
      <c r="BR124" s="1"/>
      <c r="BS124" s="1"/>
    </row>
    <row r="125" spans="2:71" ht="15">
      <c r="B125" s="44">
        <v>42005</v>
      </c>
      <c r="C125" s="45">
        <v>109</v>
      </c>
      <c r="D125" s="26">
        <f>IF('Calculations for Amort'!C113&gt;=0,'Calculations for Amort'!C113,"")</f>
        <v>2076084.9980260471</v>
      </c>
      <c r="E125" s="20">
        <f t="shared" si="3"/>
        <v>2076084.9980260471</v>
      </c>
      <c r="F125" s="26">
        <f t="shared" si="4"/>
        <v>7907.9079700345173</v>
      </c>
      <c r="H125" s="26">
        <f t="shared" si="5"/>
        <v>6704.0244727924437</v>
      </c>
      <c r="BJ125" s="1"/>
      <c r="BK125" s="1"/>
      <c r="BL125" s="1"/>
      <c r="BM125" s="1"/>
      <c r="BN125" s="1"/>
      <c r="BO125" s="1"/>
      <c r="BP125" s="1"/>
      <c r="BQ125" s="1"/>
      <c r="BR125" s="1"/>
      <c r="BS125" s="1"/>
    </row>
    <row r="126" spans="2:71" ht="15">
      <c r="B126" s="44">
        <v>42036</v>
      </c>
      <c r="C126" s="46">
        <v>110</v>
      </c>
      <c r="D126" s="26">
        <f>IF('Calculations for Amort'!C114&gt;=0,'Calculations for Amort'!C114,"")</f>
        <v>2068177.0900560126</v>
      </c>
      <c r="E126" s="20">
        <f t="shared" si="3"/>
        <v>2068177.0900560126</v>
      </c>
      <c r="F126" s="26">
        <f t="shared" si="4"/>
        <v>7932.620182440849</v>
      </c>
      <c r="H126" s="26">
        <f t="shared" si="5"/>
        <v>6032.1831793300362</v>
      </c>
      <c r="BJ126" s="1"/>
      <c r="BK126" s="1"/>
      <c r="BL126" s="1"/>
      <c r="BM126" s="1"/>
      <c r="BN126" s="1"/>
      <c r="BO126" s="1"/>
      <c r="BP126" s="1"/>
      <c r="BQ126" s="1"/>
      <c r="BR126" s="1"/>
      <c r="BS126" s="1"/>
    </row>
    <row r="127" spans="2:71" ht="15">
      <c r="B127" s="44">
        <v>42064</v>
      </c>
      <c r="C127" s="45">
        <v>111</v>
      </c>
      <c r="D127" s="26">
        <f>IF('Calculations for Amort'!C115&gt;=0,'Calculations for Amort'!C115,"")</f>
        <v>2060244.4698735718</v>
      </c>
      <c r="E127" s="20">
        <f t="shared" si="3"/>
        <v>2060244.4698735718</v>
      </c>
      <c r="F127" s="26">
        <f t="shared" si="4"/>
        <v>7957.4096205111127</v>
      </c>
      <c r="H127" s="26">
        <f t="shared" si="5"/>
        <v>6652.8727673000758</v>
      </c>
      <c r="BJ127" s="1"/>
      <c r="BK127" s="1"/>
      <c r="BL127" s="1"/>
      <c r="BM127" s="1"/>
      <c r="BN127" s="1"/>
      <c r="BO127" s="1"/>
      <c r="BP127" s="1"/>
      <c r="BQ127" s="1"/>
      <c r="BR127" s="1"/>
      <c r="BS127" s="1"/>
    </row>
    <row r="128" spans="2:71" ht="15">
      <c r="B128" s="44">
        <v>42095</v>
      </c>
      <c r="C128" s="46">
        <v>112</v>
      </c>
      <c r="D128" s="26">
        <f>IF('Calculations for Amort'!C116&gt;=0,'Calculations for Amort'!C116,"")</f>
        <v>2052287.0602530607</v>
      </c>
      <c r="E128" s="20">
        <f t="shared" si="3"/>
        <v>2052287.0602530607</v>
      </c>
      <c r="F128" s="26">
        <f t="shared" si="4"/>
        <v>7982.276525575202</v>
      </c>
      <c r="H128" s="26">
        <f t="shared" si="5"/>
        <v>6413.3970632908149</v>
      </c>
      <c r="BJ128" s="1"/>
      <c r="BK128" s="1"/>
      <c r="BL128" s="1"/>
      <c r="BM128" s="1"/>
      <c r="BN128" s="1"/>
      <c r="BO128" s="1"/>
      <c r="BP128" s="1"/>
      <c r="BQ128" s="1"/>
      <c r="BR128" s="1"/>
      <c r="BS128" s="1"/>
    </row>
    <row r="129" spans="2:71" ht="15">
      <c r="B129" s="44">
        <v>42125</v>
      </c>
      <c r="C129" s="45">
        <v>113</v>
      </c>
      <c r="D129" s="26">
        <f>IF('Calculations for Amort'!C117&gt;=0,'Calculations for Amort'!C117,"")</f>
        <v>2044304.7837274855</v>
      </c>
      <c r="E129" s="20">
        <f t="shared" si="3"/>
        <v>2044304.7837274855</v>
      </c>
      <c r="F129" s="26">
        <f t="shared" si="4"/>
        <v>8007.2211397176143</v>
      </c>
      <c r="H129" s="26">
        <f t="shared" si="5"/>
        <v>6601.4008641200053</v>
      </c>
      <c r="BJ129" s="1"/>
      <c r="BK129" s="1"/>
      <c r="BL129" s="1"/>
      <c r="BM129" s="1"/>
      <c r="BN129" s="1"/>
      <c r="BO129" s="1"/>
      <c r="BP129" s="1"/>
      <c r="BQ129" s="1"/>
      <c r="BR129" s="1"/>
      <c r="BS129" s="1"/>
    </row>
    <row r="130" spans="2:71" ht="15">
      <c r="B130" s="44">
        <v>42156</v>
      </c>
      <c r="C130" s="46">
        <v>114</v>
      </c>
      <c r="D130" s="26">
        <f>IF('Calculations for Amort'!C118&gt;=0,'Calculations for Amort'!C118,"")</f>
        <v>2036297.5625877678</v>
      </c>
      <c r="E130" s="20">
        <f t="shared" si="3"/>
        <v>2036297.5625877678</v>
      </c>
      <c r="F130" s="26">
        <f t="shared" si="4"/>
        <v>8032.2437057790812</v>
      </c>
      <c r="H130" s="26">
        <f t="shared" si="5"/>
        <v>6363.4298830867747</v>
      </c>
      <c r="BJ130" s="1"/>
      <c r="BK130" s="1"/>
      <c r="BL130" s="1"/>
      <c r="BM130" s="1"/>
      <c r="BN130" s="1"/>
      <c r="BO130" s="1"/>
      <c r="BP130" s="1"/>
      <c r="BQ130" s="1"/>
      <c r="BR130" s="1"/>
      <c r="BS130" s="1"/>
    </row>
    <row r="131" spans="2:71" ht="15">
      <c r="B131" s="44">
        <v>42186</v>
      </c>
      <c r="C131" s="45">
        <v>115</v>
      </c>
      <c r="D131" s="26">
        <f>IF('Calculations for Amort'!C119&gt;=0,'Calculations for Amort'!C119,"")</f>
        <v>2028265.3188819888</v>
      </c>
      <c r="E131" s="20">
        <f t="shared" si="3"/>
        <v>2028265.3188819888</v>
      </c>
      <c r="F131" s="26">
        <f t="shared" si="4"/>
        <v>8057.3444673598278</v>
      </c>
      <c r="H131" s="26">
        <f t="shared" si="5"/>
        <v>6549.6067588897558</v>
      </c>
      <c r="BJ131" s="1"/>
      <c r="BK131" s="1"/>
      <c r="BL131" s="1"/>
      <c r="BM131" s="1"/>
      <c r="BN131" s="1"/>
      <c r="BO131" s="1"/>
      <c r="BP131" s="1"/>
      <c r="BQ131" s="1"/>
      <c r="BR131" s="1"/>
      <c r="BS131" s="1"/>
    </row>
    <row r="132" spans="2:71" ht="15">
      <c r="B132" s="44">
        <v>42217</v>
      </c>
      <c r="C132" s="46">
        <v>116</v>
      </c>
      <c r="D132" s="26">
        <f>IF('Calculations for Amort'!C120&gt;=0,'Calculations for Amort'!C120,"")</f>
        <v>2020207.9744146289</v>
      </c>
      <c r="E132" s="20">
        <f t="shared" si="3"/>
        <v>2020207.9744146289</v>
      </c>
      <c r="F132" s="26">
        <f t="shared" si="4"/>
        <v>8082.5236688202713</v>
      </c>
      <c r="H132" s="26">
        <f t="shared" si="5"/>
        <v>6523.5882507139058</v>
      </c>
      <c r="BJ132" s="1"/>
      <c r="BK132" s="1"/>
      <c r="BL132" s="1"/>
      <c r="BM132" s="1"/>
      <c r="BN132" s="1"/>
      <c r="BO132" s="1"/>
      <c r="BP132" s="1"/>
      <c r="BQ132" s="1"/>
      <c r="BR132" s="1"/>
      <c r="BS132" s="1"/>
    </row>
    <row r="133" spans="2:71" ht="15">
      <c r="B133" s="44">
        <v>42248</v>
      </c>
      <c r="C133" s="45">
        <v>117</v>
      </c>
      <c r="D133" s="26">
        <f>IF('Calculations for Amort'!C121&gt;=0,'Calculations for Amort'!C121,"")</f>
        <v>2012125.4507458087</v>
      </c>
      <c r="E133" s="20">
        <f t="shared" si="3"/>
        <v>2012125.4507458087</v>
      </c>
      <c r="F133" s="26">
        <f t="shared" si="4"/>
        <v>8107.7815552852117</v>
      </c>
      <c r="H133" s="26">
        <f t="shared" si="5"/>
        <v>6287.8920335806515</v>
      </c>
      <c r="BJ133" s="1"/>
      <c r="BK133" s="1"/>
      <c r="BL133" s="1"/>
      <c r="BM133" s="1"/>
      <c r="BN133" s="1"/>
      <c r="BO133" s="1"/>
      <c r="BP133" s="1"/>
      <c r="BQ133" s="1"/>
      <c r="BR133" s="1"/>
      <c r="BS133" s="1"/>
    </row>
    <row r="134" spans="2:71" ht="15">
      <c r="B134" s="44">
        <v>42278</v>
      </c>
      <c r="C134" s="46">
        <v>118</v>
      </c>
      <c r="D134" s="26">
        <f>IF('Calculations for Amort'!C122&gt;=0,'Calculations for Amort'!C122,"")</f>
        <v>2004017.6691905234</v>
      </c>
      <c r="E134" s="20">
        <f t="shared" si="3"/>
        <v>2004017.6691905234</v>
      </c>
      <c r="F134" s="26">
        <f t="shared" si="4"/>
        <v>8133.1183726454619</v>
      </c>
      <c r="H134" s="26">
        <f t="shared" si="5"/>
        <v>6471.3070567610657</v>
      </c>
      <c r="BJ134" s="1"/>
      <c r="BK134" s="1"/>
      <c r="BL134" s="1"/>
      <c r="BM134" s="1"/>
      <c r="BN134" s="1"/>
      <c r="BO134" s="1"/>
      <c r="BP134" s="1"/>
      <c r="BQ134" s="1"/>
      <c r="BR134" s="1"/>
      <c r="BS134" s="1"/>
    </row>
    <row r="135" spans="2:71" ht="15">
      <c r="B135" s="44">
        <v>42309</v>
      </c>
      <c r="C135" s="45">
        <v>119</v>
      </c>
      <c r="D135" s="26">
        <f>IF('Calculations for Amort'!C123&gt;=0,'Calculations for Amort'!C123,"")</f>
        <v>1995884.550817878</v>
      </c>
      <c r="E135" s="20">
        <f t="shared" si="3"/>
        <v>1995884.550817878</v>
      </c>
      <c r="F135" s="26">
        <f t="shared" si="4"/>
        <v>8158.5343675601762</v>
      </c>
      <c r="H135" s="26">
        <f t="shared" si="5"/>
        <v>6237.1392213058689</v>
      </c>
      <c r="BJ135" s="1"/>
      <c r="BK135" s="1"/>
      <c r="BL135" s="1"/>
      <c r="BM135" s="1"/>
      <c r="BN135" s="1"/>
      <c r="BO135" s="1"/>
      <c r="BP135" s="1"/>
      <c r="BQ135" s="1"/>
      <c r="BR135" s="1"/>
      <c r="BS135" s="1"/>
    </row>
    <row r="136" spans="2:71" ht="15">
      <c r="B136" s="44">
        <v>42339</v>
      </c>
      <c r="C136" s="46">
        <v>120</v>
      </c>
      <c r="D136" s="26">
        <f>IF('Calculations for Amort'!C124&gt;=0,'Calculations for Amort'!C124,"")</f>
        <v>1987726.0164503178</v>
      </c>
      <c r="E136" s="20">
        <f t="shared" si="3"/>
        <v>1987726.0164503178</v>
      </c>
      <c r="F136" s="26">
        <f t="shared" si="4"/>
        <v>8184.0297874587122</v>
      </c>
      <c r="H136" s="26">
        <f t="shared" si="5"/>
        <v>6418.6985947874846</v>
      </c>
      <c r="BJ136" s="1"/>
      <c r="BK136" s="1"/>
      <c r="BL136" s="1"/>
      <c r="BM136" s="1"/>
      <c r="BN136" s="1"/>
      <c r="BO136" s="1"/>
      <c r="BP136" s="1"/>
      <c r="BQ136" s="1"/>
      <c r="BR136" s="1"/>
      <c r="BS136" s="1"/>
    </row>
    <row r="137" spans="2:71" ht="15">
      <c r="B137" s="44">
        <v>42370</v>
      </c>
      <c r="C137" s="45">
        <v>121</v>
      </c>
      <c r="D137" s="26">
        <f>IF('Calculations for Amort'!C125&gt;=0,'Calculations for Amort'!C125,"")</f>
        <v>1979541.9866628591</v>
      </c>
      <c r="E137" s="20">
        <f t="shared" si="3"/>
        <v>1979541.9866628591</v>
      </c>
      <c r="F137" s="26">
        <f t="shared" si="4"/>
        <v>8209.6048805445898</v>
      </c>
      <c r="H137" s="26">
        <f t="shared" si="5"/>
        <v>6392.2709985988158</v>
      </c>
      <c r="BJ137" s="1"/>
      <c r="BK137" s="1"/>
      <c r="BL137" s="1"/>
      <c r="BM137" s="1"/>
      <c r="BN137" s="1"/>
      <c r="BO137" s="1"/>
      <c r="BP137" s="1"/>
      <c r="BQ137" s="1"/>
      <c r="BR137" s="1"/>
      <c r="BS137" s="1"/>
    </row>
    <row r="138" spans="2:71" ht="15">
      <c r="B138" s="44">
        <v>42401</v>
      </c>
      <c r="C138" s="46">
        <v>122</v>
      </c>
      <c r="D138" s="26">
        <f>IF('Calculations for Amort'!C126&gt;=0,'Calculations for Amort'!C126,"")</f>
        <v>1971332.3817823145</v>
      </c>
      <c r="E138" s="20">
        <f t="shared" si="3"/>
        <v>1971332.3817823145</v>
      </c>
      <c r="F138" s="26">
        <f t="shared" si="4"/>
        <v>8235.2598957961891</v>
      </c>
      <c r="H138" s="26">
        <f t="shared" si="5"/>
        <v>5955.0665699674073</v>
      </c>
      <c r="BJ138" s="1"/>
      <c r="BK138" s="1"/>
      <c r="BL138" s="1"/>
      <c r="BM138" s="1"/>
      <c r="BN138" s="1"/>
      <c r="BO138" s="1"/>
      <c r="BP138" s="1"/>
      <c r="BQ138" s="1"/>
      <c r="BR138" s="1"/>
      <c r="BS138" s="1"/>
    </row>
    <row r="139" spans="2:71" ht="15">
      <c r="B139" s="44">
        <v>42430</v>
      </c>
      <c r="C139" s="45">
        <v>123</v>
      </c>
      <c r="D139" s="26">
        <f>IF('Calculations for Amort'!C127&gt;=0,'Calculations for Amort'!C127,"")</f>
        <v>1963097.1218865183</v>
      </c>
      <c r="E139" s="20">
        <f t="shared" si="3"/>
        <v>1963097.1218865183</v>
      </c>
      <c r="F139" s="26">
        <f t="shared" si="4"/>
        <v>8260.9950829704758</v>
      </c>
      <c r="H139" s="26">
        <f t="shared" si="5"/>
        <v>6339.1677894252152</v>
      </c>
      <c r="BJ139" s="1"/>
      <c r="BK139" s="1"/>
      <c r="BL139" s="1"/>
      <c r="BM139" s="1"/>
      <c r="BN139" s="1"/>
      <c r="BO139" s="1"/>
      <c r="BP139" s="1"/>
      <c r="BQ139" s="1"/>
      <c r="BR139" s="1"/>
      <c r="BS139" s="1"/>
    </row>
    <row r="140" spans="2:71" ht="15">
      <c r="B140" s="44">
        <v>42461</v>
      </c>
      <c r="C140" s="46">
        <v>124</v>
      </c>
      <c r="D140" s="26">
        <f>IF('Calculations for Amort'!C128&gt;=0,'Calculations for Amort'!C128,"")</f>
        <v>1954836.1268035478</v>
      </c>
      <c r="E140" s="20">
        <f t="shared" si="3"/>
        <v>1954836.1268035478</v>
      </c>
      <c r="F140" s="26">
        <f t="shared" si="4"/>
        <v>8286.810692604864</v>
      </c>
      <c r="H140" s="26">
        <f t="shared" si="5"/>
        <v>6108.8628962610874</v>
      </c>
      <c r="BJ140" s="1"/>
      <c r="BK140" s="1"/>
      <c r="BL140" s="1"/>
      <c r="BM140" s="1"/>
      <c r="BN140" s="1"/>
      <c r="BO140" s="1"/>
      <c r="BP140" s="1"/>
      <c r="BQ140" s="1"/>
      <c r="BR140" s="1"/>
      <c r="BS140" s="1"/>
    </row>
    <row r="141" spans="2:71" ht="15">
      <c r="B141" s="44">
        <v>42491</v>
      </c>
      <c r="C141" s="45">
        <v>125</v>
      </c>
      <c r="D141" s="26">
        <f>IF('Calculations for Amort'!C129&gt;=0,'Calculations for Amort'!C129,"")</f>
        <v>1946549.316110943</v>
      </c>
      <c r="E141" s="20">
        <f t="shared" si="3"/>
        <v>1946549.316110943</v>
      </c>
      <c r="F141" s="26">
        <f t="shared" si="4"/>
        <v>8312.7069760193117</v>
      </c>
      <c r="H141" s="26">
        <f t="shared" si="5"/>
        <v>6285.7321666082535</v>
      </c>
      <c r="BJ141" s="1"/>
      <c r="BK141" s="1"/>
      <c r="BL141" s="1"/>
      <c r="BM141" s="1"/>
      <c r="BN141" s="1"/>
      <c r="BO141" s="1"/>
      <c r="BP141" s="1"/>
      <c r="BQ141" s="1"/>
      <c r="BR141" s="1"/>
      <c r="BS141" s="1"/>
    </row>
    <row r="142" spans="2:71" ht="15">
      <c r="B142" s="44">
        <v>42522</v>
      </c>
      <c r="C142" s="46">
        <v>126</v>
      </c>
      <c r="D142" s="26">
        <f>IF('Calculations for Amort'!C130&gt;=0,'Calculations for Amort'!C130,"")</f>
        <v>1938236.6091349237</v>
      </c>
      <c r="E142" s="20">
        <f t="shared" si="3"/>
        <v>1938236.6091349237</v>
      </c>
      <c r="F142" s="26">
        <f t="shared" si="4"/>
        <v>8338.6841853193473</v>
      </c>
      <c r="H142" s="26">
        <f t="shared" si="5"/>
        <v>6056.9894035466359</v>
      </c>
      <c r="BJ142" s="1"/>
      <c r="BK142" s="1"/>
      <c r="BL142" s="1"/>
      <c r="BM142" s="1"/>
      <c r="BN142" s="1"/>
      <c r="BO142" s="1"/>
      <c r="BP142" s="1"/>
      <c r="BQ142" s="1"/>
      <c r="BR142" s="1"/>
      <c r="BS142" s="1"/>
    </row>
    <row r="143" spans="2:71" ht="15">
      <c r="B143" s="44">
        <v>42552</v>
      </c>
      <c r="C143" s="45">
        <v>127</v>
      </c>
      <c r="D143" s="26">
        <f>IF('Calculations for Amort'!C131&gt;=0,'Calculations for Amort'!C131,"")</f>
        <v>1929897.9249496043</v>
      </c>
      <c r="E143" s="20">
        <f t="shared" si="3"/>
        <v>1929897.9249496043</v>
      </c>
      <c r="F143" s="26">
        <f t="shared" si="4"/>
        <v>8364.7425733983982</v>
      </c>
      <c r="H143" s="26">
        <f t="shared" si="5"/>
        <v>6231.9620493164302</v>
      </c>
      <c r="BJ143" s="1"/>
      <c r="BK143" s="1"/>
      <c r="BL143" s="1"/>
      <c r="BM143" s="1"/>
      <c r="BN143" s="1"/>
      <c r="BO143" s="1"/>
      <c r="BP143" s="1"/>
      <c r="BQ143" s="1"/>
      <c r="BR143" s="1"/>
      <c r="BS143" s="1"/>
    </row>
    <row r="144" spans="2:71" ht="15">
      <c r="B144" s="44">
        <v>42583</v>
      </c>
      <c r="C144" s="46">
        <v>128</v>
      </c>
      <c r="D144" s="26">
        <f>IF('Calculations for Amort'!C132&gt;=0,'Calculations for Amort'!C132,"")</f>
        <v>1921533.1823762059</v>
      </c>
      <c r="E144" s="20">
        <f t="shared" si="3"/>
        <v>1921533.1823762059</v>
      </c>
      <c r="F144" s="26">
        <f t="shared" si="4"/>
        <v>8390.8823939403519</v>
      </c>
      <c r="H144" s="26">
        <f t="shared" si="5"/>
        <v>6204.9509014231644</v>
      </c>
      <c r="BJ144" s="1"/>
      <c r="BK144" s="1"/>
      <c r="BL144" s="1"/>
      <c r="BM144" s="1"/>
      <c r="BN144" s="1"/>
      <c r="BO144" s="1"/>
      <c r="BP144" s="1"/>
      <c r="BQ144" s="1"/>
      <c r="BR144" s="1"/>
      <c r="BS144" s="1"/>
    </row>
    <row r="145" spans="2:71" ht="15">
      <c r="B145" s="44">
        <v>42614</v>
      </c>
      <c r="C145" s="45">
        <v>129</v>
      </c>
      <c r="D145" s="26">
        <f>IF('Calculations for Amort'!C133&gt;=0,'Calculations for Amort'!C133,"")</f>
        <v>1913142.2999822656</v>
      </c>
      <c r="E145" s="20">
        <f t="shared" ref="E145:E208" si="6">D145</f>
        <v>1913142.2999822656</v>
      </c>
      <c r="F145" s="26">
        <f t="shared" ref="F145:F208" si="7">D145-D146</f>
        <v>8417.1039014214184</v>
      </c>
      <c r="H145" s="26">
        <f t="shared" ref="H145:H208" si="8">D145*(B146-B145)/360*$B$9</f>
        <v>5978.5696874445794</v>
      </c>
      <c r="BJ145" s="1"/>
      <c r="BK145" s="1"/>
      <c r="BL145" s="1"/>
      <c r="BM145" s="1"/>
      <c r="BN145" s="1"/>
      <c r="BO145" s="1"/>
      <c r="BP145" s="1"/>
      <c r="BQ145" s="1"/>
      <c r="BR145" s="1"/>
      <c r="BS145" s="1"/>
    </row>
    <row r="146" spans="2:71" ht="15">
      <c r="B146" s="44">
        <v>42644</v>
      </c>
      <c r="C146" s="46">
        <v>130</v>
      </c>
      <c r="D146" s="26">
        <f>IF('Calculations for Amort'!C134&gt;=0,'Calculations for Amort'!C134,"")</f>
        <v>1904725.1960808442</v>
      </c>
      <c r="E146" s="20">
        <f t="shared" si="6"/>
        <v>1904725.1960808442</v>
      </c>
      <c r="F146" s="26">
        <f t="shared" si="7"/>
        <v>8443.4073511133902</v>
      </c>
      <c r="H146" s="26">
        <f t="shared" si="8"/>
        <v>6150.6751123443928</v>
      </c>
      <c r="BJ146" s="1"/>
      <c r="BK146" s="1"/>
      <c r="BL146" s="1"/>
      <c r="BM146" s="1"/>
      <c r="BN146" s="1"/>
      <c r="BO146" s="1"/>
      <c r="BP146" s="1"/>
      <c r="BQ146" s="1"/>
      <c r="BR146" s="1"/>
      <c r="BS146" s="1"/>
    </row>
    <row r="147" spans="2:71" ht="15">
      <c r="B147" s="44">
        <v>42675</v>
      </c>
      <c r="C147" s="45">
        <v>131</v>
      </c>
      <c r="D147" s="26">
        <f>IF('Calculations for Amort'!C135&gt;=0,'Calculations for Amort'!C135,"")</f>
        <v>1896281.7887297308</v>
      </c>
      <c r="E147" s="20">
        <f t="shared" si="6"/>
        <v>1896281.7887297308</v>
      </c>
      <c r="F147" s="26">
        <f t="shared" si="7"/>
        <v>8469.7929990855046</v>
      </c>
      <c r="H147" s="26">
        <f t="shared" si="8"/>
        <v>5925.8805897804086</v>
      </c>
      <c r="BJ147" s="1"/>
      <c r="BK147" s="1"/>
      <c r="BL147" s="1"/>
      <c r="BM147" s="1"/>
      <c r="BN147" s="1"/>
      <c r="BO147" s="1"/>
      <c r="BP147" s="1"/>
      <c r="BQ147" s="1"/>
      <c r="BR147" s="1"/>
      <c r="BS147" s="1"/>
    </row>
    <row r="148" spans="2:71" ht="15">
      <c r="B148" s="44">
        <v>42705</v>
      </c>
      <c r="C148" s="46">
        <v>132</v>
      </c>
      <c r="D148" s="26">
        <f>IF('Calculations for Amort'!C136&gt;=0,'Calculations for Amort'!C136,"")</f>
        <v>1887811.9957306453</v>
      </c>
      <c r="E148" s="20">
        <f t="shared" si="6"/>
        <v>1887811.9957306453</v>
      </c>
      <c r="F148" s="26">
        <f t="shared" si="7"/>
        <v>8496.2611022077035</v>
      </c>
      <c r="H148" s="26">
        <f t="shared" si="8"/>
        <v>6096.0595695468746</v>
      </c>
      <c r="BJ148" s="1"/>
      <c r="BK148" s="1"/>
      <c r="BL148" s="1"/>
      <c r="BM148" s="1"/>
      <c r="BN148" s="1"/>
      <c r="BO148" s="1"/>
      <c r="BP148" s="1"/>
      <c r="BQ148" s="1"/>
      <c r="BR148" s="1"/>
      <c r="BS148" s="1"/>
    </row>
    <row r="149" spans="2:71" ht="15">
      <c r="B149" s="44">
        <v>42736</v>
      </c>
      <c r="C149" s="45">
        <v>133</v>
      </c>
      <c r="D149" s="26">
        <f>IF('Calculations for Amort'!C137&gt;=0,'Calculations for Amort'!C137,"")</f>
        <v>1879315.7346284376</v>
      </c>
      <c r="E149" s="20">
        <f t="shared" si="6"/>
        <v>1879315.7346284376</v>
      </c>
      <c r="F149" s="26">
        <f t="shared" si="7"/>
        <v>8522.8119181520306</v>
      </c>
      <c r="H149" s="26">
        <f t="shared" si="8"/>
        <v>6068.6237264043293</v>
      </c>
      <c r="BJ149" s="1"/>
      <c r="BK149" s="1"/>
      <c r="BL149" s="1"/>
      <c r="BM149" s="1"/>
      <c r="BN149" s="1"/>
      <c r="BO149" s="1"/>
      <c r="BP149" s="1"/>
      <c r="BQ149" s="1"/>
      <c r="BR149" s="1"/>
      <c r="BS149" s="1"/>
    </row>
    <row r="150" spans="2:71" ht="15">
      <c r="B150" s="44">
        <v>42767</v>
      </c>
      <c r="C150" s="46">
        <v>134</v>
      </c>
      <c r="D150" s="26">
        <f>IF('Calculations for Amort'!C138&gt;=0,'Calculations for Amort'!C138,"")</f>
        <v>1870792.9227102855</v>
      </c>
      <c r="E150" s="20">
        <f t="shared" si="6"/>
        <v>1870792.9227102855</v>
      </c>
      <c r="F150" s="26">
        <f t="shared" si="7"/>
        <v>8549.4457053963561</v>
      </c>
      <c r="H150" s="26">
        <f t="shared" si="8"/>
        <v>5456.4793579049992</v>
      </c>
      <c r="BJ150" s="1"/>
      <c r="BK150" s="1"/>
      <c r="BL150" s="1"/>
      <c r="BM150" s="1"/>
      <c r="BN150" s="1"/>
      <c r="BO150" s="1"/>
      <c r="BP150" s="1"/>
      <c r="BQ150" s="1"/>
      <c r="BR150" s="1"/>
      <c r="BS150" s="1"/>
    </row>
    <row r="151" spans="2:71" ht="15">
      <c r="B151" s="44">
        <v>42795</v>
      </c>
      <c r="C151" s="45">
        <v>135</v>
      </c>
      <c r="D151" s="26">
        <f>IF('Calculations for Amort'!C139&gt;=0,'Calculations for Amort'!C139,"")</f>
        <v>1862243.4770048892</v>
      </c>
      <c r="E151" s="20">
        <f t="shared" si="6"/>
        <v>1862243.4770048892</v>
      </c>
      <c r="F151" s="26">
        <f t="shared" si="7"/>
        <v>8576.1627232257742</v>
      </c>
      <c r="H151" s="26">
        <f t="shared" si="8"/>
        <v>6013.4945611616213</v>
      </c>
      <c r="BJ151" s="1"/>
      <c r="BK151" s="1"/>
      <c r="BL151" s="1"/>
      <c r="BM151" s="1"/>
      <c r="BN151" s="1"/>
      <c r="BO151" s="1"/>
      <c r="BP151" s="1"/>
      <c r="BQ151" s="1"/>
      <c r="BR151" s="1"/>
      <c r="BS151" s="1"/>
    </row>
    <row r="152" spans="2:71" ht="15">
      <c r="B152" s="44">
        <v>42826</v>
      </c>
      <c r="C152" s="46">
        <v>136</v>
      </c>
      <c r="D152" s="26">
        <f>IF('Calculations for Amort'!C140&gt;=0,'Calculations for Amort'!C140,"")</f>
        <v>1853667.3142816634</v>
      </c>
      <c r="E152" s="20">
        <f t="shared" si="6"/>
        <v>1853667.3142816634</v>
      </c>
      <c r="F152" s="26">
        <f t="shared" si="7"/>
        <v>8602.9632317358628</v>
      </c>
      <c r="H152" s="26">
        <f t="shared" si="8"/>
        <v>5792.7103571301968</v>
      </c>
      <c r="BJ152" s="1"/>
      <c r="BK152" s="1"/>
      <c r="BL152" s="1"/>
      <c r="BM152" s="1"/>
      <c r="BN152" s="1"/>
      <c r="BO152" s="1"/>
      <c r="BP152" s="1"/>
      <c r="BQ152" s="1"/>
      <c r="BR152" s="1"/>
      <c r="BS152" s="1"/>
    </row>
    <row r="153" spans="2:71" ht="15">
      <c r="B153" s="44">
        <v>42856</v>
      </c>
      <c r="C153" s="45">
        <v>137</v>
      </c>
      <c r="D153" s="26">
        <f>IF('Calculations for Amort'!C141&gt;=0,'Calculations for Amort'!C141,"")</f>
        <v>1845064.3510499275</v>
      </c>
      <c r="E153" s="20">
        <f t="shared" si="6"/>
        <v>1845064.3510499275</v>
      </c>
      <c r="F153" s="26">
        <f t="shared" si="7"/>
        <v>8629.8474918350112</v>
      </c>
      <c r="H153" s="26">
        <f t="shared" si="8"/>
        <v>5958.0203002653907</v>
      </c>
      <c r="BJ153" s="1"/>
      <c r="BK153" s="1"/>
      <c r="BL153" s="1"/>
      <c r="BM153" s="1"/>
      <c r="BN153" s="1"/>
      <c r="BO153" s="1"/>
      <c r="BP153" s="1"/>
      <c r="BQ153" s="1"/>
      <c r="BR153" s="1"/>
      <c r="BS153" s="1"/>
    </row>
    <row r="154" spans="2:71" ht="15">
      <c r="B154" s="44">
        <v>42887</v>
      </c>
      <c r="C154" s="46">
        <v>138</v>
      </c>
      <c r="D154" s="26">
        <f>IF('Calculations for Amort'!C142&gt;=0,'Calculations for Amort'!C142,"")</f>
        <v>1836434.5035580925</v>
      </c>
      <c r="E154" s="20">
        <f t="shared" si="6"/>
        <v>1836434.5035580925</v>
      </c>
      <c r="F154" s="26">
        <f t="shared" si="7"/>
        <v>8656.8157652469818</v>
      </c>
      <c r="H154" s="26">
        <f t="shared" si="8"/>
        <v>5738.8578236190388</v>
      </c>
      <c r="BJ154" s="1"/>
      <c r="BK154" s="1"/>
      <c r="BL154" s="1"/>
      <c r="BM154" s="1"/>
      <c r="BN154" s="1"/>
      <c r="BO154" s="1"/>
      <c r="BP154" s="1"/>
      <c r="BQ154" s="1"/>
      <c r="BR154" s="1"/>
      <c r="BS154" s="1"/>
    </row>
    <row r="155" spans="2:71" ht="15">
      <c r="B155" s="44">
        <v>42917</v>
      </c>
      <c r="C155" s="45">
        <v>139</v>
      </c>
      <c r="D155" s="26">
        <f>IF('Calculations for Amort'!C143&gt;=0,'Calculations for Amort'!C143,"")</f>
        <v>1827777.6877928455</v>
      </c>
      <c r="E155" s="20">
        <f t="shared" si="6"/>
        <v>1827777.6877928455</v>
      </c>
      <c r="F155" s="26">
        <f t="shared" si="7"/>
        <v>8683.8683145132381</v>
      </c>
      <c r="H155" s="26">
        <f t="shared" si="8"/>
        <v>5902.1987834977308</v>
      </c>
      <c r="BJ155" s="1"/>
      <c r="BK155" s="1"/>
      <c r="BL155" s="1"/>
      <c r="BM155" s="1"/>
      <c r="BN155" s="1"/>
      <c r="BO155" s="1"/>
      <c r="BP155" s="1"/>
      <c r="BQ155" s="1"/>
      <c r="BR155" s="1"/>
      <c r="BS155" s="1"/>
    </row>
    <row r="156" spans="2:71" ht="15">
      <c r="B156" s="44">
        <v>42948</v>
      </c>
      <c r="C156" s="46">
        <v>140</v>
      </c>
      <c r="D156" s="26">
        <f>IF('Calculations for Amort'!C144&gt;=0,'Calculations for Amort'!C144,"")</f>
        <v>1819093.8194783323</v>
      </c>
      <c r="E156" s="20">
        <f t="shared" si="6"/>
        <v>1819093.8194783323</v>
      </c>
      <c r="F156" s="26">
        <f t="shared" si="7"/>
        <v>8711.0054029962048</v>
      </c>
      <c r="H156" s="26">
        <f t="shared" si="8"/>
        <v>5874.1571253987813</v>
      </c>
      <c r="BJ156" s="1"/>
      <c r="BK156" s="1"/>
      <c r="BL156" s="1"/>
      <c r="BM156" s="1"/>
      <c r="BN156" s="1"/>
      <c r="BO156" s="1"/>
      <c r="BP156" s="1"/>
      <c r="BQ156" s="1"/>
      <c r="BR156" s="1"/>
      <c r="BS156" s="1"/>
    </row>
    <row r="157" spans="2:71" ht="15">
      <c r="B157" s="44">
        <v>42979</v>
      </c>
      <c r="C157" s="45">
        <v>141</v>
      </c>
      <c r="D157" s="26">
        <f>IF('Calculations for Amort'!C145&gt;=0,'Calculations for Amort'!C145,"")</f>
        <v>1810382.8140753361</v>
      </c>
      <c r="E157" s="20">
        <f t="shared" si="6"/>
        <v>1810382.8140753361</v>
      </c>
      <c r="F157" s="26">
        <f t="shared" si="7"/>
        <v>8738.2272948804311</v>
      </c>
      <c r="H157" s="26">
        <f t="shared" si="8"/>
        <v>5657.4462939854247</v>
      </c>
      <c r="BJ157" s="1"/>
      <c r="BK157" s="1"/>
      <c r="BL157" s="1"/>
      <c r="BM157" s="1"/>
      <c r="BN157" s="1"/>
      <c r="BO157" s="1"/>
      <c r="BP157" s="1"/>
      <c r="BQ157" s="1"/>
      <c r="BR157" s="1"/>
      <c r="BS157" s="1"/>
    </row>
    <row r="158" spans="2:71" ht="15">
      <c r="B158" s="44">
        <v>43009</v>
      </c>
      <c r="C158" s="46">
        <v>142</v>
      </c>
      <c r="D158" s="26">
        <f>IF('Calculations for Amort'!C146&gt;=0,'Calculations for Amort'!C146,"")</f>
        <v>1801644.5867804557</v>
      </c>
      <c r="E158" s="20">
        <f t="shared" si="6"/>
        <v>1801644.5867804557</v>
      </c>
      <c r="F158" s="26">
        <f t="shared" si="7"/>
        <v>8765.5342551770154</v>
      </c>
      <c r="H158" s="26">
        <f t="shared" si="8"/>
        <v>5817.8106448118879</v>
      </c>
      <c r="BJ158" s="1"/>
      <c r="BK158" s="1"/>
      <c r="BL158" s="1"/>
      <c r="BM158" s="1"/>
      <c r="BN158" s="1"/>
      <c r="BO158" s="1"/>
      <c r="BP158" s="1"/>
      <c r="BQ158" s="1"/>
      <c r="BR158" s="1"/>
      <c r="BS158" s="1"/>
    </row>
    <row r="159" spans="2:71" ht="15">
      <c r="B159" s="44">
        <v>43040</v>
      </c>
      <c r="C159" s="45">
        <v>143</v>
      </c>
      <c r="D159" s="26">
        <f>IF('Calculations for Amort'!C147&gt;=0,'Calculations for Amort'!C147,"")</f>
        <v>1792879.0525252786</v>
      </c>
      <c r="E159" s="20">
        <f t="shared" si="6"/>
        <v>1792879.0525252786</v>
      </c>
      <c r="F159" s="26">
        <f t="shared" si="7"/>
        <v>8792.926549724536</v>
      </c>
      <c r="H159" s="26">
        <f t="shared" si="8"/>
        <v>5602.7470391414963</v>
      </c>
      <c r="BJ159" s="1"/>
      <c r="BK159" s="1"/>
      <c r="BL159" s="1"/>
      <c r="BM159" s="1"/>
      <c r="BN159" s="1"/>
      <c r="BO159" s="1"/>
      <c r="BP159" s="1"/>
      <c r="BQ159" s="1"/>
      <c r="BR159" s="1"/>
      <c r="BS159" s="1"/>
    </row>
    <row r="160" spans="2:71" ht="15">
      <c r="B160" s="44">
        <v>43070</v>
      </c>
      <c r="C160" s="46">
        <v>144</v>
      </c>
      <c r="D160" s="26">
        <f>IF('Calculations for Amort'!C148&gt;=0,'Calculations for Amort'!C148,"")</f>
        <v>1784086.1259755541</v>
      </c>
      <c r="E160" s="20">
        <f t="shared" si="6"/>
        <v>1784086.1259755541</v>
      </c>
      <c r="F160" s="26">
        <f t="shared" si="7"/>
        <v>8820.404445192311</v>
      </c>
      <c r="H160" s="26">
        <f t="shared" si="8"/>
        <v>5761.111448462726</v>
      </c>
      <c r="BJ160" s="1"/>
      <c r="BK160" s="1"/>
      <c r="BL160" s="1"/>
      <c r="BM160" s="1"/>
      <c r="BN160" s="1"/>
      <c r="BO160" s="1"/>
      <c r="BP160" s="1"/>
      <c r="BQ160" s="1"/>
      <c r="BR160" s="1"/>
      <c r="BS160" s="1"/>
    </row>
    <row r="161" spans="2:71" ht="15">
      <c r="B161" s="44">
        <v>43101</v>
      </c>
      <c r="C161" s="45">
        <v>145</v>
      </c>
      <c r="D161" s="26">
        <f>IF('Calculations for Amort'!C149&gt;=0,'Calculations for Amort'!C149,"")</f>
        <v>1775265.7215303618</v>
      </c>
      <c r="E161" s="20">
        <f t="shared" si="6"/>
        <v>1775265.7215303618</v>
      </c>
      <c r="F161" s="26">
        <f t="shared" si="7"/>
        <v>8847.9682090836577</v>
      </c>
      <c r="H161" s="26">
        <f t="shared" si="8"/>
        <v>5732.6288924417931</v>
      </c>
      <c r="BJ161" s="1"/>
      <c r="BK161" s="1"/>
      <c r="BL161" s="1"/>
      <c r="BM161" s="1"/>
      <c r="BN161" s="1"/>
      <c r="BO161" s="1"/>
      <c r="BP161" s="1"/>
      <c r="BQ161" s="1"/>
      <c r="BR161" s="1"/>
      <c r="BS161" s="1"/>
    </row>
    <row r="162" spans="2:71" ht="15">
      <c r="B162" s="44">
        <v>43132</v>
      </c>
      <c r="C162" s="46">
        <v>146</v>
      </c>
      <c r="D162" s="26">
        <f>IF('Calculations for Amort'!C150&gt;=0,'Calculations for Amort'!C150,"")</f>
        <v>1766417.7533212781</v>
      </c>
      <c r="E162" s="20">
        <f t="shared" si="6"/>
        <v>1766417.7533212781</v>
      </c>
      <c r="F162" s="26">
        <f t="shared" si="7"/>
        <v>8875.6181097370572</v>
      </c>
      <c r="H162" s="26">
        <f t="shared" si="8"/>
        <v>5152.0517805203935</v>
      </c>
      <c r="BJ162" s="1"/>
      <c r="BK162" s="1"/>
      <c r="BL162" s="1"/>
      <c r="BM162" s="1"/>
      <c r="BN162" s="1"/>
      <c r="BO162" s="1"/>
      <c r="BP162" s="1"/>
      <c r="BQ162" s="1"/>
      <c r="BR162" s="1"/>
      <c r="BS162" s="1"/>
    </row>
    <row r="163" spans="2:71" ht="15">
      <c r="B163" s="44">
        <v>43160</v>
      </c>
      <c r="C163" s="45">
        <v>147</v>
      </c>
      <c r="D163" s="26">
        <f>IF('Calculations for Amort'!C151&gt;=0,'Calculations for Amort'!C151,"")</f>
        <v>1757542.1352115411</v>
      </c>
      <c r="E163" s="20">
        <f t="shared" si="6"/>
        <v>1757542.1352115411</v>
      </c>
      <c r="F163" s="26">
        <f t="shared" si="7"/>
        <v>8903.3544163298793</v>
      </c>
      <c r="H163" s="26">
        <f t="shared" si="8"/>
        <v>5675.3964782872681</v>
      </c>
      <c r="BJ163" s="1"/>
      <c r="BK163" s="1"/>
      <c r="BL163" s="1"/>
      <c r="BM163" s="1"/>
      <c r="BN163" s="1"/>
      <c r="BO163" s="1"/>
      <c r="BP163" s="1"/>
      <c r="BQ163" s="1"/>
      <c r="BR163" s="1"/>
      <c r="BS163" s="1"/>
    </row>
    <row r="164" spans="2:71" ht="15">
      <c r="B164" s="44">
        <v>43191</v>
      </c>
      <c r="C164" s="46">
        <v>148</v>
      </c>
      <c r="D164" s="26">
        <f>IF('Calculations for Amort'!C152&gt;=0,'Calculations for Amort'!C152,"")</f>
        <v>1748638.7807952112</v>
      </c>
      <c r="E164" s="20">
        <f t="shared" si="6"/>
        <v>1748638.7807952112</v>
      </c>
      <c r="F164" s="26">
        <f t="shared" si="7"/>
        <v>8931.1773988809437</v>
      </c>
      <c r="H164" s="26">
        <f t="shared" si="8"/>
        <v>5464.496189985035</v>
      </c>
      <c r="BJ164" s="1"/>
      <c r="BK164" s="1"/>
      <c r="BL164" s="1"/>
      <c r="BM164" s="1"/>
      <c r="BN164" s="1"/>
      <c r="BO164" s="1"/>
      <c r="BP164" s="1"/>
      <c r="BQ164" s="1"/>
      <c r="BR164" s="1"/>
      <c r="BS164" s="1"/>
    </row>
    <row r="165" spans="2:71" ht="15">
      <c r="B165" s="44">
        <v>43221</v>
      </c>
      <c r="C165" s="45">
        <v>149</v>
      </c>
      <c r="D165" s="26">
        <f>IF('Calculations for Amort'!C153&gt;=0,'Calculations for Amort'!C153,"")</f>
        <v>1739707.6033963303</v>
      </c>
      <c r="E165" s="20">
        <f t="shared" si="6"/>
        <v>1739707.6033963303</v>
      </c>
      <c r="F165" s="26">
        <f t="shared" si="7"/>
        <v>8959.0873282523826</v>
      </c>
      <c r="H165" s="26">
        <f t="shared" si="8"/>
        <v>5617.8058026339822</v>
      </c>
      <c r="BJ165" s="1"/>
      <c r="BK165" s="1"/>
      <c r="BL165" s="1"/>
      <c r="BM165" s="1"/>
      <c r="BN165" s="1"/>
      <c r="BO165" s="1"/>
      <c r="BP165" s="1"/>
      <c r="BQ165" s="1"/>
      <c r="BR165" s="1"/>
      <c r="BS165" s="1"/>
    </row>
    <row r="166" spans="2:71" ht="15">
      <c r="B166" s="44">
        <v>43252</v>
      </c>
      <c r="C166" s="46">
        <v>150</v>
      </c>
      <c r="D166" s="26">
        <f>IF('Calculations for Amort'!C154&gt;=0,'Calculations for Amort'!C154,"")</f>
        <v>1730748.5160680779</v>
      </c>
      <c r="E166" s="20">
        <f t="shared" si="6"/>
        <v>1730748.5160680779</v>
      </c>
      <c r="F166" s="26">
        <f t="shared" si="7"/>
        <v>8987.0844761531334</v>
      </c>
      <c r="H166" s="26">
        <f t="shared" si="8"/>
        <v>5408.5891127127434</v>
      </c>
      <c r="BJ166" s="1"/>
      <c r="BK166" s="1"/>
      <c r="BL166" s="1"/>
      <c r="BM166" s="1"/>
      <c r="BN166" s="1"/>
      <c r="BO166" s="1"/>
      <c r="BP166" s="1"/>
      <c r="BQ166" s="1"/>
      <c r="BR166" s="1"/>
      <c r="BS166" s="1"/>
    </row>
    <row r="167" spans="2:71" ht="15">
      <c r="B167" s="44">
        <v>43282</v>
      </c>
      <c r="C167" s="45">
        <v>151</v>
      </c>
      <c r="D167" s="26">
        <f>IF('Calculations for Amort'!C155&gt;=0,'Calculations for Amort'!C155,"")</f>
        <v>1721761.4315919247</v>
      </c>
      <c r="E167" s="20">
        <f t="shared" si="6"/>
        <v>1721761.4315919247</v>
      </c>
      <c r="F167" s="26">
        <f t="shared" si="7"/>
        <v>9015.169115141267</v>
      </c>
      <c r="H167" s="26">
        <f t="shared" si="8"/>
        <v>5559.8546228489231</v>
      </c>
      <c r="BJ167" s="1"/>
      <c r="BK167" s="1"/>
      <c r="BL167" s="1"/>
      <c r="BM167" s="1"/>
      <c r="BN167" s="1"/>
      <c r="BO167" s="1"/>
      <c r="BP167" s="1"/>
      <c r="BQ167" s="1"/>
      <c r="BR167" s="1"/>
      <c r="BS167" s="1"/>
    </row>
    <row r="168" spans="2:71" ht="15">
      <c r="B168" s="44">
        <v>43313</v>
      </c>
      <c r="C168" s="46">
        <v>152</v>
      </c>
      <c r="D168" s="26">
        <f>IF('Calculations for Amort'!C156&gt;=0,'Calculations for Amort'!C156,"")</f>
        <v>1712746.2624767835</v>
      </c>
      <c r="E168" s="20">
        <f t="shared" si="6"/>
        <v>1712746.2624767835</v>
      </c>
      <c r="F168" s="26">
        <f t="shared" si="7"/>
        <v>9043.3415186260827</v>
      </c>
      <c r="H168" s="26">
        <f t="shared" si="8"/>
        <v>5530.7431392479466</v>
      </c>
      <c r="BJ168" s="1"/>
      <c r="BK168" s="1"/>
      <c r="BL168" s="1"/>
      <c r="BM168" s="1"/>
      <c r="BN168" s="1"/>
      <c r="BO168" s="1"/>
      <c r="BP168" s="1"/>
      <c r="BQ168" s="1"/>
      <c r="BR168" s="1"/>
      <c r="BS168" s="1"/>
    </row>
    <row r="169" spans="2:71" ht="15">
      <c r="B169" s="44">
        <v>43344</v>
      </c>
      <c r="C169" s="45">
        <v>153</v>
      </c>
      <c r="D169" s="26">
        <f>IF('Calculations for Amort'!C157&gt;=0,'Calculations for Amort'!C157,"")</f>
        <v>1703702.9209581574</v>
      </c>
      <c r="E169" s="20">
        <f t="shared" si="6"/>
        <v>1703702.9209581574</v>
      </c>
      <c r="F169" s="26">
        <f t="shared" si="7"/>
        <v>9071.6019608716015</v>
      </c>
      <c r="H169" s="26">
        <f t="shared" si="8"/>
        <v>5324.0716279942417</v>
      </c>
      <c r="BJ169" s="1"/>
      <c r="BK169" s="1"/>
      <c r="BL169" s="1"/>
      <c r="BM169" s="1"/>
      <c r="BN169" s="1"/>
      <c r="BO169" s="1"/>
      <c r="BP169" s="1"/>
      <c r="BQ169" s="1"/>
      <c r="BR169" s="1"/>
      <c r="BS169" s="1"/>
    </row>
    <row r="170" spans="2:71" ht="15">
      <c r="B170" s="44">
        <v>43374</v>
      </c>
      <c r="C170" s="46">
        <v>154</v>
      </c>
      <c r="D170" s="26">
        <f>IF('Calculations for Amort'!C158&gt;=0,'Calculations for Amort'!C158,"")</f>
        <v>1694631.3189972858</v>
      </c>
      <c r="E170" s="20">
        <f t="shared" si="6"/>
        <v>1694631.3189972858</v>
      </c>
      <c r="F170" s="26">
        <f t="shared" si="7"/>
        <v>9099.9507169993594</v>
      </c>
      <c r="H170" s="26">
        <f t="shared" si="8"/>
        <v>5472.2469675954017</v>
      </c>
      <c r="BJ170" s="1"/>
      <c r="BK170" s="1"/>
      <c r="BL170" s="1"/>
      <c r="BM170" s="1"/>
      <c r="BN170" s="1"/>
      <c r="BO170" s="1"/>
      <c r="BP170" s="1"/>
      <c r="BQ170" s="1"/>
      <c r="BR170" s="1"/>
      <c r="BS170" s="1"/>
    </row>
    <row r="171" spans="2:71" ht="15">
      <c r="B171" s="44">
        <v>43405</v>
      </c>
      <c r="C171" s="45">
        <v>155</v>
      </c>
      <c r="D171" s="26">
        <f>IF('Calculations for Amort'!C159&gt;=0,'Calculations for Amort'!C159,"")</f>
        <v>1685531.3682802864</v>
      </c>
      <c r="E171" s="20">
        <f t="shared" si="6"/>
        <v>1685531.3682802864</v>
      </c>
      <c r="F171" s="26">
        <f t="shared" si="7"/>
        <v>9128.3880629900377</v>
      </c>
      <c r="H171" s="26">
        <f t="shared" si="8"/>
        <v>5267.2855258758946</v>
      </c>
      <c r="BJ171" s="1"/>
      <c r="BK171" s="1"/>
      <c r="BL171" s="1"/>
      <c r="BM171" s="1"/>
      <c r="BN171" s="1"/>
      <c r="BO171" s="1"/>
      <c r="BP171" s="1"/>
      <c r="BQ171" s="1"/>
      <c r="BR171" s="1"/>
      <c r="BS171" s="1"/>
    </row>
    <row r="172" spans="2:71" ht="15">
      <c r="B172" s="44">
        <v>43435</v>
      </c>
      <c r="C172" s="46">
        <v>156</v>
      </c>
      <c r="D172" s="26">
        <f>IF('Calculations for Amort'!C160&gt;=0,'Calculations for Amort'!C160,"")</f>
        <v>1676402.9802172964</v>
      </c>
      <c r="E172" s="20">
        <f t="shared" si="6"/>
        <v>1676402.9802172964</v>
      </c>
      <c r="F172" s="26">
        <f t="shared" si="7"/>
        <v>9156.9142756869551</v>
      </c>
      <c r="H172" s="26">
        <f t="shared" si="8"/>
        <v>5413.3846236183535</v>
      </c>
      <c r="BJ172" s="1"/>
      <c r="BK172" s="1"/>
      <c r="BL172" s="1"/>
      <c r="BM172" s="1"/>
      <c r="BN172" s="1"/>
      <c r="BO172" s="1"/>
      <c r="BP172" s="1"/>
      <c r="BQ172" s="1"/>
      <c r="BR172" s="1"/>
      <c r="BS172" s="1"/>
    </row>
    <row r="173" spans="2:71" ht="15">
      <c r="B173" s="44">
        <v>43466</v>
      </c>
      <c r="C173" s="45">
        <v>157</v>
      </c>
      <c r="D173" s="26">
        <f>IF('Calculations for Amort'!C161&gt;=0,'Calculations for Amort'!C161,"")</f>
        <v>1667246.0659416094</v>
      </c>
      <c r="E173" s="20">
        <f t="shared" si="6"/>
        <v>1667246.0659416094</v>
      </c>
      <c r="F173" s="26">
        <f t="shared" si="7"/>
        <v>9185.5296327983961</v>
      </c>
      <c r="H173" s="26">
        <f t="shared" si="8"/>
        <v>5383.8154212697809</v>
      </c>
      <c r="BJ173" s="1"/>
      <c r="BK173" s="1"/>
      <c r="BL173" s="1"/>
      <c r="BM173" s="1"/>
      <c r="BN173" s="1"/>
      <c r="BO173" s="1"/>
      <c r="BP173" s="1"/>
      <c r="BQ173" s="1"/>
      <c r="BR173" s="1"/>
      <c r="BS173" s="1"/>
    </row>
    <row r="174" spans="2:71" ht="15">
      <c r="B174" s="44">
        <v>43497</v>
      </c>
      <c r="C174" s="46">
        <v>158</v>
      </c>
      <c r="D174" s="26">
        <f>IF('Calculations for Amort'!C162&gt;=0,'Calculations for Amort'!C162,"")</f>
        <v>1658060.536308811</v>
      </c>
      <c r="E174" s="20">
        <f t="shared" si="6"/>
        <v>1658060.536308811</v>
      </c>
      <c r="F174" s="26">
        <f t="shared" si="7"/>
        <v>9214.2344129008707</v>
      </c>
      <c r="H174" s="26">
        <f t="shared" si="8"/>
        <v>4836.0098975673654</v>
      </c>
      <c r="BJ174" s="1"/>
      <c r="BK174" s="1"/>
      <c r="BL174" s="1"/>
      <c r="BM174" s="1"/>
      <c r="BN174" s="1"/>
      <c r="BO174" s="1"/>
      <c r="BP174" s="1"/>
      <c r="BQ174" s="1"/>
      <c r="BR174" s="1"/>
      <c r="BS174" s="1"/>
    </row>
    <row r="175" spans="2:71" ht="15">
      <c r="B175" s="44">
        <v>43525</v>
      </c>
      <c r="C175" s="45">
        <v>159</v>
      </c>
      <c r="D175" s="26">
        <f>IF('Calculations for Amort'!C163&gt;=0,'Calculations for Amort'!C163,"")</f>
        <v>1648846.3018959102</v>
      </c>
      <c r="E175" s="20">
        <f t="shared" si="6"/>
        <v>1648846.3018959102</v>
      </c>
      <c r="F175" s="26">
        <f t="shared" si="7"/>
        <v>9243.0288954412099</v>
      </c>
      <c r="H175" s="26">
        <f t="shared" si="8"/>
        <v>5324.399516538876</v>
      </c>
      <c r="BJ175" s="1"/>
      <c r="BK175" s="1"/>
      <c r="BL175" s="1"/>
      <c r="BM175" s="1"/>
      <c r="BN175" s="1"/>
      <c r="BO175" s="1"/>
      <c r="BP175" s="1"/>
      <c r="BQ175" s="1"/>
      <c r="BR175" s="1"/>
      <c r="BS175" s="1"/>
    </row>
    <row r="176" spans="2:71" ht="15">
      <c r="B176" s="44">
        <v>43556</v>
      </c>
      <c r="C176" s="46">
        <v>160</v>
      </c>
      <c r="D176" s="26">
        <f>IF('Calculations for Amort'!C164&gt;=0,'Calculations for Amort'!C164,"")</f>
        <v>1639603.273000469</v>
      </c>
      <c r="E176" s="20">
        <f t="shared" si="6"/>
        <v>1639603.273000469</v>
      </c>
      <c r="F176" s="26">
        <f t="shared" si="7"/>
        <v>9271.9133607395925</v>
      </c>
      <c r="H176" s="26">
        <f t="shared" si="8"/>
        <v>5123.7602281264662</v>
      </c>
      <c r="BJ176" s="1"/>
      <c r="BK176" s="1"/>
      <c r="BL176" s="1"/>
      <c r="BM176" s="1"/>
      <c r="BN176" s="1"/>
      <c r="BO176" s="1"/>
      <c r="BP176" s="1"/>
      <c r="BQ176" s="1"/>
      <c r="BR176" s="1"/>
      <c r="BS176" s="1"/>
    </row>
    <row r="177" spans="2:71" ht="15">
      <c r="B177" s="44">
        <v>43586</v>
      </c>
      <c r="C177" s="45">
        <v>161</v>
      </c>
      <c r="D177" s="26">
        <f>IF('Calculations for Amort'!C165&gt;=0,'Calculations for Amort'!C165,"")</f>
        <v>1630331.3596397294</v>
      </c>
      <c r="E177" s="20">
        <f t="shared" si="6"/>
        <v>1630331.3596397294</v>
      </c>
      <c r="F177" s="26">
        <f t="shared" si="7"/>
        <v>9300.8880899918731</v>
      </c>
      <c r="H177" s="26">
        <f t="shared" si="8"/>
        <v>5264.6116821699588</v>
      </c>
      <c r="BJ177" s="1"/>
      <c r="BK177" s="1"/>
      <c r="BL177" s="1"/>
      <c r="BM177" s="1"/>
      <c r="BN177" s="1"/>
      <c r="BO177" s="1"/>
      <c r="BP177" s="1"/>
      <c r="BQ177" s="1"/>
      <c r="BR177" s="1"/>
      <c r="BS177" s="1"/>
    </row>
    <row r="178" spans="2:71" ht="15">
      <c r="B178" s="44">
        <v>43617</v>
      </c>
      <c r="C178" s="46">
        <v>162</v>
      </c>
      <c r="D178" s="26">
        <f>IF('Calculations for Amort'!C166&gt;=0,'Calculations for Amort'!C166,"")</f>
        <v>1621030.4715497375</v>
      </c>
      <c r="E178" s="20">
        <f t="shared" si="6"/>
        <v>1621030.4715497375</v>
      </c>
      <c r="F178" s="26">
        <f t="shared" si="7"/>
        <v>9329.9533652730752</v>
      </c>
      <c r="H178" s="26">
        <f t="shared" si="8"/>
        <v>5065.720223592929</v>
      </c>
      <c r="BJ178" s="1"/>
      <c r="BK178" s="1"/>
      <c r="BL178" s="1"/>
      <c r="BM178" s="1"/>
      <c r="BN178" s="1"/>
      <c r="BO178" s="1"/>
      <c r="BP178" s="1"/>
      <c r="BQ178" s="1"/>
      <c r="BR178" s="1"/>
      <c r="BS178" s="1"/>
    </row>
    <row r="179" spans="2:71" ht="15">
      <c r="B179" s="44">
        <v>43647</v>
      </c>
      <c r="C179" s="45">
        <v>163</v>
      </c>
      <c r="D179" s="26">
        <f>IF('Calculations for Amort'!C167&gt;=0,'Calculations for Amort'!C167,"")</f>
        <v>1611700.5181844644</v>
      </c>
      <c r="E179" s="20">
        <f t="shared" si="6"/>
        <v>1611700.5181844644</v>
      </c>
      <c r="F179" s="26">
        <f t="shared" si="7"/>
        <v>9359.1094695394859</v>
      </c>
      <c r="H179" s="26">
        <f t="shared" si="8"/>
        <v>5204.4495899706653</v>
      </c>
      <c r="BJ179" s="1"/>
      <c r="BK179" s="1"/>
      <c r="BL179" s="1"/>
      <c r="BM179" s="1"/>
      <c r="BN179" s="1"/>
      <c r="BO179" s="1"/>
      <c r="BP179" s="1"/>
      <c r="BQ179" s="1"/>
      <c r="BR179" s="1"/>
      <c r="BS179" s="1"/>
    </row>
    <row r="180" spans="2:71" ht="15">
      <c r="B180" s="44">
        <v>43678</v>
      </c>
      <c r="C180" s="46">
        <v>164</v>
      </c>
      <c r="D180" s="26">
        <f>IF('Calculations for Amort'!C168&gt;=0,'Calculations for Amort'!C168,"")</f>
        <v>1602341.4087149249</v>
      </c>
      <c r="E180" s="20">
        <f t="shared" si="6"/>
        <v>1602341.4087149249</v>
      </c>
      <c r="F180" s="26">
        <f t="shared" si="7"/>
        <v>9388.3566866319161</v>
      </c>
      <c r="H180" s="26">
        <f t="shared" si="8"/>
        <v>5174.227465641944</v>
      </c>
      <c r="BJ180" s="1"/>
      <c r="BK180" s="1"/>
      <c r="BL180" s="1"/>
      <c r="BM180" s="1"/>
      <c r="BN180" s="1"/>
      <c r="BO180" s="1"/>
      <c r="BP180" s="1"/>
      <c r="BQ180" s="1"/>
      <c r="BR180" s="1"/>
      <c r="BS180" s="1"/>
    </row>
    <row r="181" spans="2:71" ht="15">
      <c r="B181" s="44">
        <v>43709</v>
      </c>
      <c r="C181" s="45">
        <v>165</v>
      </c>
      <c r="D181" s="26">
        <f>IF('Calculations for Amort'!C169&gt;=0,'Calculations for Amort'!C169,"")</f>
        <v>1592953.052028293</v>
      </c>
      <c r="E181" s="20">
        <f t="shared" si="6"/>
        <v>1592953.052028293</v>
      </c>
      <c r="F181" s="26">
        <f t="shared" si="7"/>
        <v>9417.695301277563</v>
      </c>
      <c r="H181" s="26">
        <f t="shared" si="8"/>
        <v>4977.9782875884157</v>
      </c>
      <c r="BJ181" s="1"/>
      <c r="BK181" s="1"/>
      <c r="BL181" s="1"/>
      <c r="BM181" s="1"/>
      <c r="BN181" s="1"/>
      <c r="BO181" s="1"/>
      <c r="BP181" s="1"/>
      <c r="BQ181" s="1"/>
      <c r="BR181" s="1"/>
      <c r="BS181" s="1"/>
    </row>
    <row r="182" spans="2:71" ht="15">
      <c r="B182" s="44">
        <v>43739</v>
      </c>
      <c r="C182" s="46">
        <v>166</v>
      </c>
      <c r="D182" s="26">
        <f>IF('Calculations for Amort'!C170&gt;=0,'Calculations for Amort'!C170,"")</f>
        <v>1583535.3567270155</v>
      </c>
      <c r="E182" s="20">
        <f t="shared" si="6"/>
        <v>1583535.3567270155</v>
      </c>
      <c r="F182" s="26">
        <f t="shared" si="7"/>
        <v>9447.125599093968</v>
      </c>
      <c r="H182" s="26">
        <f t="shared" si="8"/>
        <v>5113.4995894309877</v>
      </c>
      <c r="BJ182" s="1"/>
      <c r="BK182" s="1"/>
      <c r="BL182" s="1"/>
      <c r="BM182" s="1"/>
      <c r="BN182" s="1"/>
      <c r="BO182" s="1"/>
      <c r="BP182" s="1"/>
      <c r="BQ182" s="1"/>
      <c r="BR182" s="1"/>
      <c r="BS182" s="1"/>
    </row>
    <row r="183" spans="2:71" ht="15">
      <c r="B183" s="44">
        <v>43770</v>
      </c>
      <c r="C183" s="45">
        <v>167</v>
      </c>
      <c r="D183" s="26">
        <f>IF('Calculations for Amort'!C171&gt;=0,'Calculations for Amort'!C171,"")</f>
        <v>1574088.2311279215</v>
      </c>
      <c r="E183" s="20">
        <f t="shared" si="6"/>
        <v>1574088.2311279215</v>
      </c>
      <c r="F183" s="26">
        <f t="shared" si="7"/>
        <v>9476.6478665911127</v>
      </c>
      <c r="H183" s="26">
        <f t="shared" si="8"/>
        <v>4919.025722274755</v>
      </c>
      <c r="BJ183" s="1"/>
      <c r="BK183" s="1"/>
      <c r="BL183" s="1"/>
      <c r="BM183" s="1"/>
      <c r="BN183" s="1"/>
      <c r="BO183" s="1"/>
      <c r="BP183" s="1"/>
      <c r="BQ183" s="1"/>
      <c r="BR183" s="1"/>
      <c r="BS183" s="1"/>
    </row>
    <row r="184" spans="2:71" ht="15">
      <c r="B184" s="44">
        <v>43800</v>
      </c>
      <c r="C184" s="46">
        <v>168</v>
      </c>
      <c r="D184" s="26">
        <f>IF('Calculations for Amort'!C172&gt;=0,'Calculations for Amort'!C172,"")</f>
        <v>1564611.5832613304</v>
      </c>
      <c r="E184" s="20">
        <f t="shared" si="6"/>
        <v>1564611.5832613304</v>
      </c>
      <c r="F184" s="26">
        <f t="shared" si="7"/>
        <v>9506.2623911742121</v>
      </c>
      <c r="H184" s="26">
        <f t="shared" si="8"/>
        <v>5052.3915709480452</v>
      </c>
      <c r="BJ184" s="1"/>
      <c r="BK184" s="1"/>
      <c r="BL184" s="1"/>
      <c r="BM184" s="1"/>
      <c r="BN184" s="1"/>
      <c r="BO184" s="1"/>
      <c r="BP184" s="1"/>
      <c r="BQ184" s="1"/>
      <c r="BR184" s="1"/>
      <c r="BS184" s="1"/>
    </row>
    <row r="185" spans="2:71" ht="15">
      <c r="B185" s="44">
        <v>43831</v>
      </c>
      <c r="C185" s="45">
        <v>169</v>
      </c>
      <c r="D185" s="26">
        <f>IF('Calculations for Amort'!C173&gt;=0,'Calculations for Amort'!C173,"")</f>
        <v>1555105.3208701562</v>
      </c>
      <c r="E185" s="20">
        <f t="shared" si="6"/>
        <v>1555105.3208701562</v>
      </c>
      <c r="F185" s="26">
        <f t="shared" si="7"/>
        <v>9535.9694611467421</v>
      </c>
      <c r="H185" s="26">
        <f t="shared" si="8"/>
        <v>5021.6942653098795</v>
      </c>
      <c r="BJ185" s="1"/>
      <c r="BK185" s="1"/>
      <c r="BL185" s="1"/>
      <c r="BM185" s="1"/>
      <c r="BN185" s="1"/>
      <c r="BO185" s="1"/>
      <c r="BP185" s="1"/>
      <c r="BQ185" s="1"/>
      <c r="BR185" s="1"/>
      <c r="BS185" s="1"/>
    </row>
    <row r="186" spans="2:71" ht="15">
      <c r="B186" s="44">
        <v>43862</v>
      </c>
      <c r="C186" s="46">
        <v>170</v>
      </c>
      <c r="D186" s="26">
        <f>IF('Calculations for Amort'!C174&gt;=0,'Calculations for Amort'!C174,"")</f>
        <v>1545569.3514090094</v>
      </c>
      <c r="E186" s="20">
        <f t="shared" si="6"/>
        <v>1545569.3514090094</v>
      </c>
      <c r="F186" s="26">
        <f t="shared" si="7"/>
        <v>9565.7693657127675</v>
      </c>
      <c r="H186" s="26">
        <f t="shared" si="8"/>
        <v>4668.9074157147152</v>
      </c>
      <c r="BJ186" s="1"/>
      <c r="BK186" s="1"/>
      <c r="BL186" s="1"/>
      <c r="BM186" s="1"/>
      <c r="BN186" s="1"/>
      <c r="BO186" s="1"/>
      <c r="BP186" s="1"/>
      <c r="BQ186" s="1"/>
      <c r="BR186" s="1"/>
      <c r="BS186" s="1"/>
    </row>
    <row r="187" spans="2:71" ht="15">
      <c r="B187" s="44">
        <v>43891</v>
      </c>
      <c r="C187" s="45">
        <v>171</v>
      </c>
      <c r="D187" s="26">
        <f>IF('Calculations for Amort'!C175&gt;=0,'Calculations for Amort'!C175,"")</f>
        <v>1536003.5820432967</v>
      </c>
      <c r="E187" s="20">
        <f t="shared" si="6"/>
        <v>1536003.5820432967</v>
      </c>
      <c r="F187" s="26">
        <f t="shared" si="7"/>
        <v>9595.6623949806672</v>
      </c>
      <c r="H187" s="26">
        <f t="shared" si="8"/>
        <v>4960.0115670148116</v>
      </c>
      <c r="BJ187" s="1"/>
      <c r="BK187" s="1"/>
      <c r="BL187" s="1"/>
      <c r="BM187" s="1"/>
      <c r="BN187" s="1"/>
      <c r="BO187" s="1"/>
      <c r="BP187" s="1"/>
      <c r="BQ187" s="1"/>
      <c r="BR187" s="1"/>
      <c r="BS187" s="1"/>
    </row>
    <row r="188" spans="2:71" ht="15">
      <c r="B188" s="44">
        <v>43922</v>
      </c>
      <c r="C188" s="46">
        <v>172</v>
      </c>
      <c r="D188" s="26">
        <f>IF('Calculations for Amort'!C176&gt;=0,'Calculations for Amort'!C176,"")</f>
        <v>1526407.919648316</v>
      </c>
      <c r="E188" s="20">
        <f t="shared" si="6"/>
        <v>1526407.919648316</v>
      </c>
      <c r="F188" s="26">
        <f t="shared" si="7"/>
        <v>9625.648839964997</v>
      </c>
      <c r="H188" s="26">
        <f t="shared" si="8"/>
        <v>4770.0247489009871</v>
      </c>
      <c r="BJ188" s="1"/>
      <c r="BK188" s="1"/>
      <c r="BL188" s="1"/>
      <c r="BM188" s="1"/>
      <c r="BN188" s="1"/>
      <c r="BO188" s="1"/>
      <c r="BP188" s="1"/>
      <c r="BQ188" s="1"/>
      <c r="BR188" s="1"/>
      <c r="BS188" s="1"/>
    </row>
    <row r="189" spans="2:71" ht="15">
      <c r="B189" s="44">
        <v>43952</v>
      </c>
      <c r="C189" s="45">
        <v>173</v>
      </c>
      <c r="D189" s="26">
        <f>IF('Calculations for Amort'!C177&gt;=0,'Calculations for Amort'!C177,"")</f>
        <v>1516782.270808351</v>
      </c>
      <c r="E189" s="20">
        <f t="shared" si="6"/>
        <v>1516782.270808351</v>
      </c>
      <c r="F189" s="26">
        <f t="shared" si="7"/>
        <v>9655.7289925897494</v>
      </c>
      <c r="H189" s="26">
        <f t="shared" si="8"/>
        <v>4897.9427494852998</v>
      </c>
      <c r="BJ189" s="1"/>
      <c r="BK189" s="1"/>
      <c r="BL189" s="1"/>
      <c r="BM189" s="1"/>
      <c r="BN189" s="1"/>
      <c r="BO189" s="1"/>
      <c r="BP189" s="1"/>
      <c r="BQ189" s="1"/>
      <c r="BR189" s="1"/>
      <c r="BS189" s="1"/>
    </row>
    <row r="190" spans="2:71" ht="15">
      <c r="B190" s="44">
        <v>43983</v>
      </c>
      <c r="C190" s="46">
        <v>174</v>
      </c>
      <c r="D190" s="26">
        <f>IF('Calculations for Amort'!C178&gt;=0,'Calculations for Amort'!C178,"")</f>
        <v>1507126.5418157612</v>
      </c>
      <c r="E190" s="20">
        <f t="shared" si="6"/>
        <v>1507126.5418157612</v>
      </c>
      <c r="F190" s="26">
        <f t="shared" si="7"/>
        <v>9685.9031456916127</v>
      </c>
      <c r="H190" s="26">
        <f t="shared" si="8"/>
        <v>4709.7704431742541</v>
      </c>
      <c r="BJ190" s="1"/>
      <c r="BK190" s="1"/>
      <c r="BL190" s="1"/>
      <c r="BM190" s="1"/>
      <c r="BN190" s="1"/>
      <c r="BO190" s="1"/>
      <c r="BP190" s="1"/>
      <c r="BQ190" s="1"/>
      <c r="BR190" s="1"/>
      <c r="BS190" s="1"/>
    </row>
    <row r="191" spans="2:71" ht="15">
      <c r="B191" s="44">
        <v>44013</v>
      </c>
      <c r="C191" s="45">
        <v>175</v>
      </c>
      <c r="D191" s="26">
        <f>IF('Calculations for Amort'!C179&gt;=0,'Calculations for Amort'!C179,"")</f>
        <v>1497440.6386700696</v>
      </c>
      <c r="E191" s="20">
        <f t="shared" si="6"/>
        <v>1497440.6386700696</v>
      </c>
      <c r="F191" s="26">
        <f t="shared" si="7"/>
        <v>9716.1715930220671</v>
      </c>
      <c r="H191" s="26">
        <f t="shared" si="8"/>
        <v>4835.4853957054329</v>
      </c>
      <c r="BJ191" s="1"/>
      <c r="BK191" s="1"/>
      <c r="BL191" s="1"/>
      <c r="BM191" s="1"/>
      <c r="BN191" s="1"/>
      <c r="BO191" s="1"/>
      <c r="BP191" s="1"/>
      <c r="BQ191" s="1"/>
      <c r="BR191" s="1"/>
      <c r="BS191" s="1"/>
    </row>
    <row r="192" spans="2:71" ht="15">
      <c r="B192" s="44">
        <v>44044</v>
      </c>
      <c r="C192" s="46">
        <v>176</v>
      </c>
      <c r="D192" s="26">
        <f>IF('Calculations for Amort'!C180&gt;=0,'Calculations for Amort'!C180,"")</f>
        <v>1487724.4670770476</v>
      </c>
      <c r="E192" s="20">
        <f t="shared" si="6"/>
        <v>1487724.4670770476</v>
      </c>
      <c r="F192" s="26">
        <f t="shared" si="7"/>
        <v>9746.5346292501781</v>
      </c>
      <c r="H192" s="26">
        <f t="shared" si="8"/>
        <v>4804.1102582696331</v>
      </c>
      <c r="BJ192" s="1"/>
      <c r="BK192" s="1"/>
      <c r="BL192" s="1"/>
      <c r="BM192" s="1"/>
      <c r="BN192" s="1"/>
      <c r="BO192" s="1"/>
      <c r="BP192" s="1"/>
      <c r="BQ192" s="1"/>
      <c r="BR192" s="1"/>
      <c r="BS192" s="1"/>
    </row>
    <row r="193" spans="2:71" ht="15">
      <c r="B193" s="44">
        <v>44075</v>
      </c>
      <c r="C193" s="45">
        <v>177</v>
      </c>
      <c r="D193" s="26">
        <f>IF('Calculations for Amort'!C181&gt;=0,'Calculations for Amort'!C181,"")</f>
        <v>1477977.9324477974</v>
      </c>
      <c r="E193" s="20">
        <f t="shared" si="6"/>
        <v>1477977.9324477974</v>
      </c>
      <c r="F193" s="26">
        <f t="shared" si="7"/>
        <v>9776.9925499665551</v>
      </c>
      <c r="H193" s="26">
        <f t="shared" si="8"/>
        <v>4618.6810388993663</v>
      </c>
      <c r="BJ193" s="1"/>
      <c r="BK193" s="1"/>
      <c r="BL193" s="1"/>
      <c r="BM193" s="1"/>
      <c r="BN193" s="1"/>
      <c r="BO193" s="1"/>
      <c r="BP193" s="1"/>
      <c r="BQ193" s="1"/>
      <c r="BR193" s="1"/>
      <c r="BS193" s="1"/>
    </row>
    <row r="194" spans="2:71" ht="15">
      <c r="B194" s="44">
        <v>44105</v>
      </c>
      <c r="C194" s="46">
        <v>178</v>
      </c>
      <c r="D194" s="26">
        <f>IF('Calculations for Amort'!C182&gt;=0,'Calculations for Amort'!C182,"")</f>
        <v>1468200.9398978308</v>
      </c>
      <c r="E194" s="20">
        <f t="shared" si="6"/>
        <v>1468200.9398978308</v>
      </c>
      <c r="F194" s="26">
        <f t="shared" si="7"/>
        <v>9807.5456516852137</v>
      </c>
      <c r="H194" s="26">
        <f t="shared" si="8"/>
        <v>4741.0655350867455</v>
      </c>
      <c r="BJ194" s="1"/>
      <c r="BK194" s="1"/>
      <c r="BL194" s="1"/>
      <c r="BM194" s="1"/>
      <c r="BN194" s="1"/>
      <c r="BO194" s="1"/>
      <c r="BP194" s="1"/>
      <c r="BQ194" s="1"/>
      <c r="BR194" s="1"/>
      <c r="BS194" s="1"/>
    </row>
    <row r="195" spans="2:71" ht="15">
      <c r="B195" s="44">
        <v>44136</v>
      </c>
      <c r="C195" s="45">
        <v>179</v>
      </c>
      <c r="D195" s="26">
        <f>IF('Calculations for Amort'!C183&gt;=0,'Calculations for Amort'!C183,"")</f>
        <v>1458393.3942461456</v>
      </c>
      <c r="E195" s="20">
        <f t="shared" si="6"/>
        <v>1458393.3942461456</v>
      </c>
      <c r="F195" s="26">
        <f t="shared" si="7"/>
        <v>9838.1942318468355</v>
      </c>
      <c r="H195" s="26">
        <f t="shared" si="8"/>
        <v>4557.4793570192051</v>
      </c>
      <c r="BJ195" s="1"/>
      <c r="BK195" s="1"/>
      <c r="BL195" s="1"/>
      <c r="BM195" s="1"/>
      <c r="BN195" s="1"/>
      <c r="BO195" s="1"/>
      <c r="BP195" s="1"/>
      <c r="BQ195" s="1"/>
      <c r="BR195" s="1"/>
      <c r="BS195" s="1"/>
    </row>
    <row r="196" spans="2:71" ht="15">
      <c r="B196" s="44">
        <v>44166</v>
      </c>
      <c r="C196" s="46">
        <v>180</v>
      </c>
      <c r="D196" s="26">
        <f>IF('Calculations for Amort'!C184&gt;=0,'Calculations for Amort'!C184,"")</f>
        <v>1448555.2000142988</v>
      </c>
      <c r="E196" s="20">
        <f t="shared" si="6"/>
        <v>1448555.2000142988</v>
      </c>
      <c r="F196" s="26">
        <f t="shared" si="7"/>
        <v>9868.9385888213292</v>
      </c>
      <c r="H196" s="26">
        <f t="shared" si="8"/>
        <v>4677.6261667128392</v>
      </c>
      <c r="BJ196" s="1"/>
      <c r="BK196" s="1"/>
      <c r="BL196" s="1"/>
      <c r="BM196" s="1"/>
      <c r="BN196" s="1"/>
      <c r="BO196" s="1"/>
      <c r="BP196" s="1"/>
      <c r="BQ196" s="1"/>
      <c r="BR196" s="1"/>
      <c r="BS196" s="1"/>
    </row>
    <row r="197" spans="2:71" ht="15">
      <c r="B197" s="44">
        <v>44197</v>
      </c>
      <c r="C197" s="45">
        <v>181</v>
      </c>
      <c r="D197" s="26">
        <f>IF('Calculations for Amort'!C185&gt;=0,'Calculations for Amort'!C185,"")</f>
        <v>1438686.2614254775</v>
      </c>
      <c r="E197" s="20">
        <f t="shared" si="6"/>
        <v>1438686.2614254775</v>
      </c>
      <c r="F197" s="26">
        <f t="shared" si="7"/>
        <v>9899.7790219113231</v>
      </c>
      <c r="H197" s="26">
        <f t="shared" si="8"/>
        <v>4645.7577191864375</v>
      </c>
      <c r="BJ197" s="1"/>
      <c r="BK197" s="1"/>
      <c r="BL197" s="1"/>
      <c r="BM197" s="1"/>
      <c r="BN197" s="1"/>
      <c r="BO197" s="1"/>
      <c r="BP197" s="1"/>
      <c r="BQ197" s="1"/>
      <c r="BR197" s="1"/>
      <c r="BS197" s="1"/>
    </row>
    <row r="198" spans="2:71" ht="15">
      <c r="B198" s="44">
        <v>44228</v>
      </c>
      <c r="C198" s="46">
        <v>182</v>
      </c>
      <c r="D198" s="26">
        <f>IF('Calculations for Amort'!C186&gt;=0,'Calculations for Amort'!C186,"")</f>
        <v>1428786.4824035661</v>
      </c>
      <c r="E198" s="20">
        <f t="shared" si="6"/>
        <v>1428786.4824035661</v>
      </c>
      <c r="F198" s="26">
        <f t="shared" si="7"/>
        <v>9930.7158313547261</v>
      </c>
      <c r="H198" s="26">
        <f t="shared" si="8"/>
        <v>4167.2939070104012</v>
      </c>
      <c r="BJ198" s="1"/>
      <c r="BK198" s="1"/>
      <c r="BL198" s="1"/>
      <c r="BM198" s="1"/>
      <c r="BN198" s="1"/>
      <c r="BO198" s="1"/>
      <c r="BP198" s="1"/>
      <c r="BQ198" s="1"/>
      <c r="BR198" s="1"/>
      <c r="BS198" s="1"/>
    </row>
    <row r="199" spans="2:71" ht="15">
      <c r="B199" s="44">
        <v>44256</v>
      </c>
      <c r="C199" s="45">
        <v>183</v>
      </c>
      <c r="D199" s="26">
        <f>IF('Calculations for Amort'!C187&gt;=0,'Calculations for Amort'!C187,"")</f>
        <v>1418855.7665722114</v>
      </c>
      <c r="E199" s="20">
        <f t="shared" si="6"/>
        <v>1418855.7665722114</v>
      </c>
      <c r="F199" s="26">
        <f t="shared" si="7"/>
        <v>9961.7493183277547</v>
      </c>
      <c r="H199" s="26">
        <f t="shared" si="8"/>
        <v>4581.7217462227654</v>
      </c>
      <c r="BJ199" s="1"/>
      <c r="BK199" s="1"/>
      <c r="BL199" s="1"/>
      <c r="BM199" s="1"/>
      <c r="BN199" s="1"/>
      <c r="BO199" s="1"/>
      <c r="BP199" s="1"/>
      <c r="BQ199" s="1"/>
      <c r="BR199" s="1"/>
      <c r="BS199" s="1"/>
    </row>
    <row r="200" spans="2:71" ht="15">
      <c r="B200" s="44">
        <v>44287</v>
      </c>
      <c r="C200" s="46">
        <v>184</v>
      </c>
      <c r="D200" s="26">
        <f>IF('Calculations for Amort'!C188&gt;=0,'Calculations for Amort'!C188,"")</f>
        <v>1408894.0172538836</v>
      </c>
      <c r="E200" s="20">
        <f t="shared" si="6"/>
        <v>1408894.0172538836</v>
      </c>
      <c r="F200" s="26">
        <f t="shared" si="7"/>
        <v>9992.879784947494</v>
      </c>
      <c r="H200" s="26">
        <f t="shared" si="8"/>
        <v>4402.7938039183864</v>
      </c>
      <c r="BJ200" s="1"/>
      <c r="BK200" s="1"/>
      <c r="BL200" s="1"/>
      <c r="BM200" s="1"/>
      <c r="BN200" s="1"/>
      <c r="BO200" s="1"/>
      <c r="BP200" s="1"/>
      <c r="BQ200" s="1"/>
      <c r="BR200" s="1"/>
      <c r="BS200" s="1"/>
    </row>
    <row r="201" spans="2:71" ht="15">
      <c r="B201" s="44">
        <v>44317</v>
      </c>
      <c r="C201" s="45">
        <v>185</v>
      </c>
      <c r="D201" s="26">
        <f>IF('Calculations for Amort'!C189&gt;=0,'Calculations for Amort'!C189,"")</f>
        <v>1398901.1374689362</v>
      </c>
      <c r="E201" s="20">
        <f t="shared" si="6"/>
        <v>1398901.1374689362</v>
      </c>
      <c r="F201" s="26">
        <f t="shared" si="7"/>
        <v>10024.107534275623</v>
      </c>
      <c r="H201" s="26">
        <f t="shared" si="8"/>
        <v>4517.2849230767733</v>
      </c>
      <c r="BJ201" s="1"/>
      <c r="BK201" s="1"/>
      <c r="BL201" s="1"/>
      <c r="BM201" s="1"/>
      <c r="BN201" s="1"/>
      <c r="BO201" s="1"/>
      <c r="BP201" s="1"/>
      <c r="BQ201" s="1"/>
      <c r="BR201" s="1"/>
      <c r="BS201" s="1"/>
    </row>
    <row r="202" spans="2:71" ht="15">
      <c r="B202" s="44">
        <v>44348</v>
      </c>
      <c r="C202" s="46">
        <v>186</v>
      </c>
      <c r="D202" s="26">
        <f>IF('Calculations for Amort'!C190&gt;=0,'Calculations for Amort'!C190,"")</f>
        <v>1388877.0299346605</v>
      </c>
      <c r="E202" s="20">
        <f t="shared" si="6"/>
        <v>1388877.0299346605</v>
      </c>
      <c r="F202" s="26">
        <f t="shared" si="7"/>
        <v>10055.432870320044</v>
      </c>
      <c r="H202" s="26">
        <f t="shared" si="8"/>
        <v>4340.2407185458142</v>
      </c>
      <c r="BJ202" s="1"/>
      <c r="BK202" s="1"/>
      <c r="BL202" s="1"/>
      <c r="BM202" s="1"/>
      <c r="BN202" s="1"/>
      <c r="BO202" s="1"/>
      <c r="BP202" s="1"/>
      <c r="BQ202" s="1"/>
      <c r="BR202" s="1"/>
      <c r="BS202" s="1"/>
    </row>
    <row r="203" spans="2:71" ht="15">
      <c r="B203" s="44">
        <v>44378</v>
      </c>
      <c r="C203" s="45">
        <v>187</v>
      </c>
      <c r="D203" s="26">
        <f>IF('Calculations for Amort'!C191&gt;=0,'Calculations for Amort'!C191,"")</f>
        <v>1378821.5970643405</v>
      </c>
      <c r="E203" s="20">
        <f t="shared" si="6"/>
        <v>1378821.5970643405</v>
      </c>
      <c r="F203" s="26">
        <f t="shared" si="7"/>
        <v>10086.856098040007</v>
      </c>
      <c r="H203" s="26">
        <f t="shared" si="8"/>
        <v>4452.4447405202664</v>
      </c>
      <c r="BJ203" s="1"/>
      <c r="BK203" s="1"/>
      <c r="BL203" s="1"/>
      <c r="BM203" s="1"/>
      <c r="BN203" s="1"/>
      <c r="BO203" s="1"/>
      <c r="BP203" s="1"/>
      <c r="BQ203" s="1"/>
      <c r="BR203" s="1"/>
      <c r="BS203" s="1"/>
    </row>
    <row r="204" spans="2:71" ht="15">
      <c r="B204" s="44">
        <v>44409</v>
      </c>
      <c r="C204" s="46">
        <v>188</v>
      </c>
      <c r="D204" s="26">
        <f>IF('Calculations for Amort'!C192&gt;=0,'Calculations for Amort'!C192,"")</f>
        <v>1368734.7409663005</v>
      </c>
      <c r="E204" s="20">
        <f t="shared" si="6"/>
        <v>1368734.7409663005</v>
      </c>
      <c r="F204" s="26">
        <f t="shared" si="7"/>
        <v>10118.377523346338</v>
      </c>
      <c r="H204" s="26">
        <f t="shared" si="8"/>
        <v>4419.8726010370119</v>
      </c>
      <c r="BJ204" s="1"/>
      <c r="BK204" s="1"/>
      <c r="BL204" s="1"/>
      <c r="BM204" s="1"/>
      <c r="BN204" s="1"/>
      <c r="BO204" s="1"/>
      <c r="BP204" s="1"/>
      <c r="BQ204" s="1"/>
      <c r="BR204" s="1"/>
      <c r="BS204" s="1"/>
    </row>
    <row r="205" spans="2:71" ht="15">
      <c r="B205" s="44">
        <v>44440</v>
      </c>
      <c r="C205" s="45">
        <v>189</v>
      </c>
      <c r="D205" s="26">
        <f>IF('Calculations for Amort'!C193&gt;=0,'Calculations for Amort'!C193,"")</f>
        <v>1358616.3634429541</v>
      </c>
      <c r="E205" s="20">
        <f t="shared" si="6"/>
        <v>1358616.3634429541</v>
      </c>
      <c r="F205" s="26">
        <f t="shared" si="7"/>
        <v>10149.9974531068</v>
      </c>
      <c r="H205" s="26">
        <f t="shared" si="8"/>
        <v>4245.6761357592313</v>
      </c>
      <c r="BJ205" s="1"/>
      <c r="BK205" s="1"/>
      <c r="BL205" s="1"/>
      <c r="BM205" s="1"/>
      <c r="BN205" s="1"/>
      <c r="BO205" s="1"/>
      <c r="BP205" s="1"/>
      <c r="BQ205" s="1"/>
      <c r="BR205" s="1"/>
      <c r="BS205" s="1"/>
    </row>
    <row r="206" spans="2:71" ht="15">
      <c r="B206" s="44">
        <v>44470</v>
      </c>
      <c r="C206" s="46">
        <v>190</v>
      </c>
      <c r="D206" s="26">
        <f>IF('Calculations for Amort'!C194&gt;=0,'Calculations for Amort'!C194,"")</f>
        <v>1348466.3659898473</v>
      </c>
      <c r="E206" s="20">
        <f t="shared" si="6"/>
        <v>1348466.3659898473</v>
      </c>
      <c r="F206" s="26">
        <f t="shared" si="7"/>
        <v>10181.716195147717</v>
      </c>
      <c r="H206" s="26">
        <f t="shared" si="8"/>
        <v>4354.4226401755486</v>
      </c>
      <c r="BJ206" s="1"/>
      <c r="BK206" s="1"/>
      <c r="BL206" s="1"/>
      <c r="BM206" s="1"/>
      <c r="BN206" s="1"/>
      <c r="BO206" s="1"/>
      <c r="BP206" s="1"/>
      <c r="BQ206" s="1"/>
      <c r="BR206" s="1"/>
      <c r="BS206" s="1"/>
    </row>
    <row r="207" spans="2:71" ht="15">
      <c r="B207" s="44">
        <v>44501</v>
      </c>
      <c r="C207" s="45">
        <v>191</v>
      </c>
      <c r="D207" s="26">
        <f>IF('Calculations for Amort'!C195&gt;=0,'Calculations for Amort'!C195,"")</f>
        <v>1338284.6497946996</v>
      </c>
      <c r="E207" s="20">
        <f t="shared" si="6"/>
        <v>1338284.6497946996</v>
      </c>
      <c r="F207" s="26">
        <f t="shared" si="7"/>
        <v>10213.534058257472</v>
      </c>
      <c r="H207" s="26">
        <f t="shared" si="8"/>
        <v>4182.139530608436</v>
      </c>
      <c r="BJ207" s="1"/>
      <c r="BK207" s="1"/>
      <c r="BL207" s="1"/>
      <c r="BM207" s="1"/>
      <c r="BN207" s="1"/>
      <c r="BO207" s="1"/>
      <c r="BP207" s="1"/>
      <c r="BQ207" s="1"/>
      <c r="BR207" s="1"/>
      <c r="BS207" s="1"/>
    </row>
    <row r="208" spans="2:71" ht="15">
      <c r="B208" s="44">
        <v>44531</v>
      </c>
      <c r="C208" s="46">
        <v>192</v>
      </c>
      <c r="D208" s="26">
        <f>IF('Calculations for Amort'!C196&gt;=0,'Calculations for Amort'!C196,"")</f>
        <v>1328071.1157364422</v>
      </c>
      <c r="E208" s="20">
        <f t="shared" si="6"/>
        <v>1328071.1157364422</v>
      </c>
      <c r="F208" s="26">
        <f t="shared" si="7"/>
        <v>10245.451352189528</v>
      </c>
      <c r="H208" s="26">
        <f t="shared" si="8"/>
        <v>4288.5629778989278</v>
      </c>
      <c r="BJ208" s="1"/>
      <c r="BK208" s="1"/>
      <c r="BL208" s="1"/>
      <c r="BM208" s="1"/>
      <c r="BN208" s="1"/>
      <c r="BO208" s="1"/>
      <c r="BP208" s="1"/>
      <c r="BQ208" s="1"/>
      <c r="BR208" s="1"/>
      <c r="BS208" s="1"/>
    </row>
    <row r="209" spans="2:71" ht="15">
      <c r="B209" s="44">
        <v>44562</v>
      </c>
      <c r="C209" s="45">
        <v>193</v>
      </c>
      <c r="D209" s="26">
        <f>IF('Calculations for Amort'!C197&gt;=0,'Calculations for Amort'!C197,"")</f>
        <v>1317825.6643842526</v>
      </c>
      <c r="E209" s="20">
        <f t="shared" ref="E209:E272" si="9">D209</f>
        <v>1317825.6643842526</v>
      </c>
      <c r="F209" s="26">
        <f t="shared" ref="F209:F272" si="10">D209-D210</f>
        <v>10277.468387665227</v>
      </c>
      <c r="H209" s="26">
        <f t="shared" ref="H209:H272" si="11">D209*(B210-B209)/360*$B$9</f>
        <v>4255.4787079074822</v>
      </c>
      <c r="BJ209" s="1"/>
      <c r="BK209" s="1"/>
      <c r="BL209" s="1"/>
      <c r="BM209" s="1"/>
      <c r="BN209" s="1"/>
      <c r="BO209" s="1"/>
      <c r="BP209" s="1"/>
      <c r="BQ209" s="1"/>
      <c r="BR209" s="1"/>
      <c r="BS209" s="1"/>
    </row>
    <row r="210" spans="2:71" ht="15">
      <c r="B210" s="44">
        <v>44593</v>
      </c>
      <c r="C210" s="46">
        <v>194</v>
      </c>
      <c r="D210" s="26">
        <f>IF('Calculations for Amort'!C198&gt;=0,'Calculations for Amort'!C198,"")</f>
        <v>1307548.1959965874</v>
      </c>
      <c r="E210" s="20">
        <f t="shared" si="9"/>
        <v>1307548.1959965874</v>
      </c>
      <c r="F210" s="26">
        <f t="shared" si="10"/>
        <v>10309.585476376582</v>
      </c>
      <c r="H210" s="26">
        <f t="shared" si="11"/>
        <v>3813.6822383233794</v>
      </c>
      <c r="BJ210" s="1"/>
      <c r="BK210" s="1"/>
      <c r="BL210" s="1"/>
      <c r="BM210" s="1"/>
      <c r="BN210" s="1"/>
      <c r="BO210" s="1"/>
      <c r="BP210" s="1"/>
      <c r="BQ210" s="1"/>
      <c r="BR210" s="1"/>
      <c r="BS210" s="1"/>
    </row>
    <row r="211" spans="2:71" ht="15">
      <c r="B211" s="44">
        <v>44621</v>
      </c>
      <c r="C211" s="45">
        <v>195</v>
      </c>
      <c r="D211" s="26">
        <f>IF('Calculations for Amort'!C199&gt;=0,'Calculations for Amort'!C199,"")</f>
        <v>1297238.6105202108</v>
      </c>
      <c r="E211" s="20">
        <f t="shared" si="9"/>
        <v>1297238.6105202108</v>
      </c>
      <c r="F211" s="26">
        <f t="shared" si="10"/>
        <v>10341.802930990234</v>
      </c>
      <c r="H211" s="26">
        <f t="shared" si="11"/>
        <v>4188.9996798048469</v>
      </c>
      <c r="BJ211" s="1"/>
      <c r="BK211" s="1"/>
      <c r="BL211" s="1"/>
      <c r="BM211" s="1"/>
      <c r="BN211" s="1"/>
      <c r="BO211" s="1"/>
      <c r="BP211" s="1"/>
      <c r="BQ211" s="1"/>
      <c r="BR211" s="1"/>
      <c r="BS211" s="1"/>
    </row>
    <row r="212" spans="2:71" ht="15">
      <c r="B212" s="44">
        <v>44652</v>
      </c>
      <c r="C212" s="46">
        <v>196</v>
      </c>
      <c r="D212" s="26">
        <f>IF('Calculations for Amort'!C200&gt;=0,'Calculations for Amort'!C200,"")</f>
        <v>1286896.8075892206</v>
      </c>
      <c r="E212" s="20">
        <f t="shared" si="9"/>
        <v>1286896.8075892206</v>
      </c>
      <c r="F212" s="26">
        <f t="shared" si="10"/>
        <v>10374.121065149549</v>
      </c>
      <c r="H212" s="26">
        <f t="shared" si="11"/>
        <v>4021.5525237163142</v>
      </c>
      <c r="BJ212" s="1"/>
      <c r="BK212" s="1"/>
      <c r="BL212" s="1"/>
      <c r="BM212" s="1"/>
      <c r="BN212" s="1"/>
      <c r="BO212" s="1"/>
      <c r="BP212" s="1"/>
      <c r="BQ212" s="1"/>
      <c r="BR212" s="1"/>
      <c r="BS212" s="1"/>
    </row>
    <row r="213" spans="2:71" ht="15">
      <c r="B213" s="44">
        <v>44682</v>
      </c>
      <c r="C213" s="45">
        <v>197</v>
      </c>
      <c r="D213" s="26">
        <f>IF('Calculations for Amort'!C201&gt;=0,'Calculations for Amort'!C201,"")</f>
        <v>1276522.686524071</v>
      </c>
      <c r="E213" s="20">
        <f t="shared" si="9"/>
        <v>1276522.686524071</v>
      </c>
      <c r="F213" s="26">
        <f t="shared" si="10"/>
        <v>10406.540193478344</v>
      </c>
      <c r="H213" s="26">
        <f t="shared" si="11"/>
        <v>4122.1045085673131</v>
      </c>
      <c r="BJ213" s="1"/>
      <c r="BK213" s="1"/>
      <c r="BL213" s="1"/>
      <c r="BM213" s="1"/>
      <c r="BN213" s="1"/>
      <c r="BO213" s="1"/>
      <c r="BP213" s="1"/>
      <c r="BQ213" s="1"/>
      <c r="BR213" s="1"/>
      <c r="BS213" s="1"/>
    </row>
    <row r="214" spans="2:71" ht="15">
      <c r="B214" s="44">
        <v>44713</v>
      </c>
      <c r="C214" s="46">
        <v>198</v>
      </c>
      <c r="D214" s="26">
        <f>IF('Calculations for Amort'!C202&gt;=0,'Calculations for Amort'!C202,"")</f>
        <v>1266116.1463305927</v>
      </c>
      <c r="E214" s="20">
        <f t="shared" si="9"/>
        <v>1266116.1463305927</v>
      </c>
      <c r="F214" s="26">
        <f t="shared" si="10"/>
        <v>10439.060631582746</v>
      </c>
      <c r="H214" s="26">
        <f t="shared" si="11"/>
        <v>3956.6129572831023</v>
      </c>
      <c r="BJ214" s="1"/>
      <c r="BK214" s="1"/>
      <c r="BL214" s="1"/>
      <c r="BM214" s="1"/>
      <c r="BN214" s="1"/>
      <c r="BO214" s="1"/>
      <c r="BP214" s="1"/>
      <c r="BQ214" s="1"/>
      <c r="BR214" s="1"/>
      <c r="BS214" s="1"/>
    </row>
    <row r="215" spans="2:71" ht="15">
      <c r="B215" s="44">
        <v>44743</v>
      </c>
      <c r="C215" s="45">
        <v>199</v>
      </c>
      <c r="D215" s="26">
        <f>IF('Calculations for Amort'!C203&gt;=0,'Calculations for Amort'!C203,"")</f>
        <v>1255677.0856990099</v>
      </c>
      <c r="E215" s="20">
        <f t="shared" si="9"/>
        <v>1255677.0856990099</v>
      </c>
      <c r="F215" s="26">
        <f t="shared" si="10"/>
        <v>10471.682696056552</v>
      </c>
      <c r="H215" s="26">
        <f t="shared" si="11"/>
        <v>4054.790589236386</v>
      </c>
      <c r="BJ215" s="1"/>
      <c r="BK215" s="1"/>
      <c r="BL215" s="1"/>
      <c r="BM215" s="1"/>
      <c r="BN215" s="1"/>
      <c r="BO215" s="1"/>
      <c r="BP215" s="1"/>
      <c r="BQ215" s="1"/>
      <c r="BR215" s="1"/>
      <c r="BS215" s="1"/>
    </row>
    <row r="216" spans="2:71" ht="15">
      <c r="B216" s="44">
        <v>44774</v>
      </c>
      <c r="C216" s="46">
        <v>200</v>
      </c>
      <c r="D216" s="26">
        <f>IF('Calculations for Amort'!C204&gt;=0,'Calculations for Amort'!C204,"")</f>
        <v>1245205.4030029534</v>
      </c>
      <c r="E216" s="20">
        <f t="shared" si="9"/>
        <v>1245205.4030029534</v>
      </c>
      <c r="F216" s="26">
        <f t="shared" si="10"/>
        <v>10504.406704481691</v>
      </c>
      <c r="H216" s="26">
        <f t="shared" si="11"/>
        <v>4020.9757805303702</v>
      </c>
      <c r="BJ216" s="1"/>
      <c r="BK216" s="1"/>
      <c r="BL216" s="1"/>
      <c r="BM216" s="1"/>
      <c r="BN216" s="1"/>
      <c r="BO216" s="1"/>
      <c r="BP216" s="1"/>
      <c r="BQ216" s="1"/>
      <c r="BR216" s="1"/>
      <c r="BS216" s="1"/>
    </row>
    <row r="217" spans="2:71" ht="15">
      <c r="B217" s="44">
        <v>44805</v>
      </c>
      <c r="C217" s="45">
        <v>201</v>
      </c>
      <c r="D217" s="26">
        <f>IF('Calculations for Amort'!C205&gt;=0,'Calculations for Amort'!C205,"")</f>
        <v>1234700.9962984717</v>
      </c>
      <c r="E217" s="20">
        <f t="shared" si="9"/>
        <v>1234700.9962984717</v>
      </c>
      <c r="F217" s="26">
        <f t="shared" si="10"/>
        <v>10537.232975433348</v>
      </c>
      <c r="H217" s="26">
        <f t="shared" si="11"/>
        <v>3858.4406134327237</v>
      </c>
      <c r="BJ217" s="1"/>
      <c r="BK217" s="1"/>
      <c r="BL217" s="1"/>
      <c r="BM217" s="1"/>
      <c r="BN217" s="1"/>
      <c r="BO217" s="1"/>
      <c r="BP217" s="1"/>
      <c r="BQ217" s="1"/>
      <c r="BR217" s="1"/>
      <c r="BS217" s="1"/>
    </row>
    <row r="218" spans="2:71" ht="15">
      <c r="B218" s="44">
        <v>44835</v>
      </c>
      <c r="C218" s="46">
        <v>202</v>
      </c>
      <c r="D218" s="26">
        <f>IF('Calculations for Amort'!C206&gt;=0,'Calculations for Amort'!C206,"")</f>
        <v>1224163.7633230384</v>
      </c>
      <c r="E218" s="20">
        <f t="shared" si="9"/>
        <v>1224163.7633230384</v>
      </c>
      <c r="F218" s="26">
        <f t="shared" si="10"/>
        <v>10570.161828481359</v>
      </c>
      <c r="H218" s="26">
        <f t="shared" si="11"/>
        <v>3953.0288190639781</v>
      </c>
      <c r="BJ218" s="1"/>
      <c r="BK218" s="1"/>
      <c r="BL218" s="1"/>
      <c r="BM218" s="1"/>
      <c r="BN218" s="1"/>
      <c r="BO218" s="1"/>
      <c r="BP218" s="1"/>
      <c r="BQ218" s="1"/>
      <c r="BR218" s="1"/>
      <c r="BS218" s="1"/>
    </row>
    <row r="219" spans="2:71" ht="15">
      <c r="B219" s="44">
        <v>44866</v>
      </c>
      <c r="C219" s="45">
        <v>203</v>
      </c>
      <c r="D219" s="26">
        <f>IF('Calculations for Amort'!C207&gt;=0,'Calculations for Amort'!C207,"")</f>
        <v>1213593.601494557</v>
      </c>
      <c r="E219" s="20">
        <f t="shared" si="9"/>
        <v>1213593.601494557</v>
      </c>
      <c r="F219" s="26">
        <f t="shared" si="10"/>
        <v>10603.193584195571</v>
      </c>
      <c r="H219" s="26">
        <f t="shared" si="11"/>
        <v>3792.4800046704904</v>
      </c>
      <c r="BJ219" s="1"/>
      <c r="BK219" s="1"/>
      <c r="BL219" s="1"/>
      <c r="BM219" s="1"/>
      <c r="BN219" s="1"/>
      <c r="BO219" s="1"/>
      <c r="BP219" s="1"/>
      <c r="BQ219" s="1"/>
      <c r="BR219" s="1"/>
      <c r="BS219" s="1"/>
    </row>
    <row r="220" spans="2:71" ht="15">
      <c r="B220" s="44">
        <v>44896</v>
      </c>
      <c r="C220" s="46">
        <v>204</v>
      </c>
      <c r="D220" s="26">
        <f>IF('Calculations for Amort'!C208&gt;=0,'Calculations for Amort'!C208,"")</f>
        <v>1202990.4079103614</v>
      </c>
      <c r="E220" s="20">
        <f t="shared" si="9"/>
        <v>1202990.4079103614</v>
      </c>
      <c r="F220" s="26">
        <f t="shared" si="10"/>
        <v>10636.328564146068</v>
      </c>
      <c r="H220" s="26">
        <f t="shared" si="11"/>
        <v>3884.6565255438754</v>
      </c>
      <c r="BJ220" s="1"/>
      <c r="BK220" s="1"/>
      <c r="BL220" s="1"/>
      <c r="BM220" s="1"/>
      <c r="BN220" s="1"/>
      <c r="BO220" s="1"/>
      <c r="BP220" s="1"/>
      <c r="BQ220" s="1"/>
      <c r="BR220" s="1"/>
      <c r="BS220" s="1"/>
    </row>
    <row r="221" spans="2:71" ht="15">
      <c r="B221" s="44">
        <v>44927</v>
      </c>
      <c r="C221" s="45">
        <v>205</v>
      </c>
      <c r="D221" s="26">
        <f>IF('Calculations for Amort'!C209&gt;=0,'Calculations for Amort'!C209,"")</f>
        <v>1192354.0793462154</v>
      </c>
      <c r="E221" s="20">
        <f t="shared" si="9"/>
        <v>1192354.0793462154</v>
      </c>
      <c r="F221" s="26">
        <f t="shared" si="10"/>
        <v>10669.567090908997</v>
      </c>
      <c r="H221" s="26">
        <f t="shared" si="11"/>
        <v>3850.31004788882</v>
      </c>
      <c r="BJ221" s="1"/>
      <c r="BK221" s="1"/>
      <c r="BL221" s="1"/>
      <c r="BM221" s="1"/>
      <c r="BN221" s="1"/>
      <c r="BO221" s="1"/>
      <c r="BP221" s="1"/>
      <c r="BQ221" s="1"/>
      <c r="BR221" s="1"/>
      <c r="BS221" s="1"/>
    </row>
    <row r="222" spans="2:71" ht="15">
      <c r="B222" s="44">
        <v>44958</v>
      </c>
      <c r="C222" s="46">
        <v>206</v>
      </c>
      <c r="D222" s="26">
        <f>IF('Calculations for Amort'!C210&gt;=0,'Calculations for Amort'!C210,"")</f>
        <v>1181684.5122553064</v>
      </c>
      <c r="E222" s="20">
        <f t="shared" si="9"/>
        <v>1181684.5122553064</v>
      </c>
      <c r="F222" s="26">
        <f t="shared" si="10"/>
        <v>10702.909488068195</v>
      </c>
      <c r="H222" s="26">
        <f t="shared" si="11"/>
        <v>3446.5798274113099</v>
      </c>
      <c r="BJ222" s="1"/>
      <c r="BK222" s="1"/>
      <c r="BL222" s="1"/>
      <c r="BM222" s="1"/>
      <c r="BN222" s="1"/>
      <c r="BO222" s="1"/>
      <c r="BP222" s="1"/>
      <c r="BQ222" s="1"/>
      <c r="BR222" s="1"/>
      <c r="BS222" s="1"/>
    </row>
    <row r="223" spans="2:71" ht="15">
      <c r="B223" s="44">
        <v>44986</v>
      </c>
      <c r="C223" s="45">
        <v>207</v>
      </c>
      <c r="D223" s="26">
        <f>IF('Calculations for Amort'!C211&gt;=0,'Calculations for Amort'!C211,"")</f>
        <v>1170981.6027672382</v>
      </c>
      <c r="E223" s="20">
        <f t="shared" si="9"/>
        <v>1170981.6027672382</v>
      </c>
      <c r="F223" s="26">
        <f t="shared" si="10"/>
        <v>10736.356080218451</v>
      </c>
      <c r="H223" s="26">
        <f t="shared" si="11"/>
        <v>3781.2947589358732</v>
      </c>
      <c r="BJ223" s="1"/>
      <c r="BK223" s="1"/>
      <c r="BL223" s="1"/>
      <c r="BM223" s="1"/>
      <c r="BN223" s="1"/>
      <c r="BO223" s="1"/>
      <c r="BP223" s="1"/>
      <c r="BQ223" s="1"/>
      <c r="BR223" s="1"/>
      <c r="BS223" s="1"/>
    </row>
    <row r="224" spans="2:71" ht="15">
      <c r="B224" s="44">
        <v>45017</v>
      </c>
      <c r="C224" s="46">
        <v>208</v>
      </c>
      <c r="D224" s="26">
        <f>IF('Calculations for Amort'!C212&gt;=0,'Calculations for Amort'!C212,"")</f>
        <v>1160245.2466870197</v>
      </c>
      <c r="E224" s="20">
        <f t="shared" si="9"/>
        <v>1160245.2466870197</v>
      </c>
      <c r="F224" s="26">
        <f t="shared" si="10"/>
        <v>10769.907192968996</v>
      </c>
      <c r="H224" s="26">
        <f t="shared" si="11"/>
        <v>3625.7663958969365</v>
      </c>
      <c r="BJ224" s="1"/>
      <c r="BK224" s="1"/>
      <c r="BL224" s="1"/>
      <c r="BM224" s="1"/>
      <c r="BN224" s="1"/>
      <c r="BO224" s="1"/>
      <c r="BP224" s="1"/>
      <c r="BQ224" s="1"/>
      <c r="BR224" s="1"/>
      <c r="BS224" s="1"/>
    </row>
    <row r="225" spans="2:71" ht="15">
      <c r="B225" s="44">
        <v>45047</v>
      </c>
      <c r="C225" s="45">
        <v>209</v>
      </c>
      <c r="D225" s="26">
        <f>IF('Calculations for Amort'!C213&gt;=0,'Calculations for Amort'!C213,"")</f>
        <v>1149475.3394940507</v>
      </c>
      <c r="E225" s="20">
        <f t="shared" si="9"/>
        <v>1149475.3394940507</v>
      </c>
      <c r="F225" s="26">
        <f t="shared" si="10"/>
        <v>10803.563152946997</v>
      </c>
      <c r="H225" s="26">
        <f t="shared" si="11"/>
        <v>3711.8474504495384</v>
      </c>
      <c r="BJ225" s="1"/>
      <c r="BK225" s="1"/>
      <c r="BL225" s="1"/>
      <c r="BM225" s="1"/>
      <c r="BN225" s="1"/>
      <c r="BO225" s="1"/>
      <c r="BP225" s="1"/>
      <c r="BQ225" s="1"/>
      <c r="BR225" s="1"/>
      <c r="BS225" s="1"/>
    </row>
    <row r="226" spans="2:71" ht="15">
      <c r="B226" s="44">
        <v>45078</v>
      </c>
      <c r="C226" s="46">
        <v>210</v>
      </c>
      <c r="D226" s="26">
        <f>IF('Calculations for Amort'!C214&gt;=0,'Calculations for Amort'!C214,"")</f>
        <v>1138671.7763411037</v>
      </c>
      <c r="E226" s="20">
        <f t="shared" si="9"/>
        <v>1138671.7763411037</v>
      </c>
      <c r="F226" s="26">
        <f t="shared" si="10"/>
        <v>10837.324287800118</v>
      </c>
      <c r="H226" s="26">
        <f t="shared" si="11"/>
        <v>3558.349301065949</v>
      </c>
      <c r="BJ226" s="1"/>
      <c r="BK226" s="1"/>
      <c r="BL226" s="1"/>
      <c r="BM226" s="1"/>
      <c r="BN226" s="1"/>
      <c r="BO226" s="1"/>
      <c r="BP226" s="1"/>
      <c r="BQ226" s="1"/>
      <c r="BR226" s="1"/>
      <c r="BS226" s="1"/>
    </row>
    <row r="227" spans="2:71" ht="15">
      <c r="B227" s="44">
        <v>45108</v>
      </c>
      <c r="C227" s="45">
        <v>211</v>
      </c>
      <c r="D227" s="26">
        <f>IF('Calculations for Amort'!C215&gt;=0,'Calculations for Amort'!C215,"")</f>
        <v>1127834.4520533036</v>
      </c>
      <c r="E227" s="20">
        <f t="shared" si="9"/>
        <v>1127834.4520533036</v>
      </c>
      <c r="F227" s="26">
        <f t="shared" si="10"/>
        <v>10871.190926199313</v>
      </c>
      <c r="H227" s="26">
        <f t="shared" si="11"/>
        <v>3641.9654180887933</v>
      </c>
      <c r="BJ227" s="1"/>
      <c r="BK227" s="1"/>
      <c r="BL227" s="1"/>
      <c r="BM227" s="1"/>
      <c r="BN227" s="1"/>
      <c r="BO227" s="1"/>
      <c r="BP227" s="1"/>
      <c r="BQ227" s="1"/>
      <c r="BR227" s="1"/>
      <c r="BS227" s="1"/>
    </row>
    <row r="228" spans="2:71" ht="15">
      <c r="B228" s="44">
        <v>45139</v>
      </c>
      <c r="C228" s="46">
        <v>212</v>
      </c>
      <c r="D228" s="26">
        <f>IF('Calculations for Amort'!C216&gt;=0,'Calculations for Amort'!C216,"")</f>
        <v>1116963.2611271043</v>
      </c>
      <c r="E228" s="20">
        <f t="shared" si="9"/>
        <v>1116963.2611271043</v>
      </c>
      <c r="F228" s="26">
        <f t="shared" si="10"/>
        <v>10905.163397843717</v>
      </c>
      <c r="H228" s="26">
        <f t="shared" si="11"/>
        <v>3606.8605307229404</v>
      </c>
      <c r="BJ228" s="1"/>
      <c r="BK228" s="1"/>
      <c r="BL228" s="1"/>
      <c r="BM228" s="1"/>
      <c r="BN228" s="1"/>
      <c r="BO228" s="1"/>
      <c r="BP228" s="1"/>
      <c r="BQ228" s="1"/>
      <c r="BR228" s="1"/>
      <c r="BS228" s="1"/>
    </row>
    <row r="229" spans="2:71" ht="15">
      <c r="B229" s="44">
        <v>45170</v>
      </c>
      <c r="C229" s="45">
        <v>213</v>
      </c>
      <c r="D229" s="26">
        <f>IF('Calculations for Amort'!C217&gt;=0,'Calculations for Amort'!C217,"")</f>
        <v>1106058.0977292606</v>
      </c>
      <c r="E229" s="20">
        <f t="shared" si="9"/>
        <v>1106058.0977292606</v>
      </c>
      <c r="F229" s="26">
        <f t="shared" si="10"/>
        <v>10939.24203346204</v>
      </c>
      <c r="H229" s="26">
        <f t="shared" si="11"/>
        <v>3456.4315554039395</v>
      </c>
      <c r="BJ229" s="1"/>
      <c r="BK229" s="1"/>
      <c r="BL229" s="1"/>
      <c r="BM229" s="1"/>
      <c r="BN229" s="1"/>
      <c r="BO229" s="1"/>
      <c r="BP229" s="1"/>
      <c r="BQ229" s="1"/>
      <c r="BR229" s="1"/>
      <c r="BS229" s="1"/>
    </row>
    <row r="230" spans="2:71" ht="15">
      <c r="B230" s="44">
        <v>45200</v>
      </c>
      <c r="C230" s="46">
        <v>214</v>
      </c>
      <c r="D230" s="26">
        <f>IF('Calculations for Amort'!C218&gt;=0,'Calculations for Amort'!C218,"")</f>
        <v>1095118.8556957985</v>
      </c>
      <c r="E230" s="20">
        <f t="shared" si="9"/>
        <v>1095118.8556957985</v>
      </c>
      <c r="F230" s="26">
        <f t="shared" si="10"/>
        <v>10973.42716481653</v>
      </c>
      <c r="H230" s="26">
        <f t="shared" si="11"/>
        <v>3536.3213048510156</v>
      </c>
      <c r="BJ230" s="1"/>
      <c r="BK230" s="1"/>
      <c r="BL230" s="1"/>
      <c r="BM230" s="1"/>
      <c r="BN230" s="1"/>
      <c r="BO230" s="1"/>
      <c r="BP230" s="1"/>
      <c r="BQ230" s="1"/>
      <c r="BR230" s="1"/>
      <c r="BS230" s="1"/>
    </row>
    <row r="231" spans="2:71" ht="15">
      <c r="B231" s="44">
        <v>45231</v>
      </c>
      <c r="C231" s="45">
        <v>215</v>
      </c>
      <c r="D231" s="26">
        <f>IF('Calculations for Amort'!C219&gt;=0,'Calculations for Amort'!C219,"")</f>
        <v>1084145.428530982</v>
      </c>
      <c r="E231" s="20">
        <f t="shared" si="9"/>
        <v>1084145.428530982</v>
      </c>
      <c r="F231" s="26">
        <f t="shared" si="10"/>
        <v>11007.719124706695</v>
      </c>
      <c r="H231" s="26">
        <f t="shared" si="11"/>
        <v>3387.9544641593188</v>
      </c>
      <c r="BJ231" s="1"/>
      <c r="BK231" s="1"/>
      <c r="BL231" s="1"/>
      <c r="BM231" s="1"/>
      <c r="BN231" s="1"/>
      <c r="BO231" s="1"/>
      <c r="BP231" s="1"/>
      <c r="BQ231" s="1"/>
      <c r="BR231" s="1"/>
      <c r="BS231" s="1"/>
    </row>
    <row r="232" spans="2:71" ht="15">
      <c r="B232" s="44">
        <v>45261</v>
      </c>
      <c r="C232" s="46">
        <v>216</v>
      </c>
      <c r="D232" s="26">
        <f>IF('Calculations for Amort'!C220&gt;=0,'Calculations for Amort'!C220,"")</f>
        <v>1073137.7094062753</v>
      </c>
      <c r="E232" s="20">
        <f t="shared" si="9"/>
        <v>1073137.7094062753</v>
      </c>
      <c r="F232" s="26">
        <f t="shared" si="10"/>
        <v>11042.118246971397</v>
      </c>
      <c r="H232" s="26">
        <f t="shared" si="11"/>
        <v>3465.3405199577637</v>
      </c>
      <c r="BJ232" s="1"/>
      <c r="BK232" s="1"/>
      <c r="BL232" s="1"/>
      <c r="BM232" s="1"/>
      <c r="BN232" s="1"/>
      <c r="BO232" s="1"/>
      <c r="BP232" s="1"/>
      <c r="BQ232" s="1"/>
      <c r="BR232" s="1"/>
      <c r="BS232" s="1"/>
    </row>
    <row r="233" spans="2:71" ht="15">
      <c r="B233" s="44">
        <v>45292</v>
      </c>
      <c r="C233" s="45">
        <v>217</v>
      </c>
      <c r="D233" s="26">
        <f>IF('Calculations for Amort'!C221&gt;=0,'Calculations for Amort'!C221,"")</f>
        <v>1062095.5911593039</v>
      </c>
      <c r="E233" s="20">
        <f t="shared" si="9"/>
        <v>1062095.5911593039</v>
      </c>
      <c r="F233" s="26">
        <f t="shared" si="10"/>
        <v>11076.624866493046</v>
      </c>
      <c r="H233" s="26">
        <f t="shared" si="11"/>
        <v>3429.6836797852525</v>
      </c>
      <c r="BJ233" s="1"/>
      <c r="BK233" s="1"/>
      <c r="BL233" s="1"/>
      <c r="BM233" s="1"/>
      <c r="BN233" s="1"/>
      <c r="BO233" s="1"/>
      <c r="BP233" s="1"/>
      <c r="BQ233" s="1"/>
      <c r="BR233" s="1"/>
      <c r="BS233" s="1"/>
    </row>
    <row r="234" spans="2:71" ht="15">
      <c r="B234" s="44">
        <v>45323</v>
      </c>
      <c r="C234" s="46">
        <v>218</v>
      </c>
      <c r="D234" s="26">
        <f>IF('Calculations for Amort'!C222&gt;=0,'Calculations for Amort'!C222,"")</f>
        <v>1051018.9662928109</v>
      </c>
      <c r="E234" s="20">
        <f t="shared" si="9"/>
        <v>1051018.9662928109</v>
      </c>
      <c r="F234" s="26">
        <f t="shared" si="10"/>
        <v>11111.239319200977</v>
      </c>
      <c r="H234" s="26">
        <f t="shared" si="11"/>
        <v>3174.9531273428661</v>
      </c>
      <c r="BJ234" s="1"/>
      <c r="BK234" s="1"/>
      <c r="BL234" s="1"/>
      <c r="BM234" s="1"/>
      <c r="BN234" s="1"/>
      <c r="BO234" s="1"/>
      <c r="BP234" s="1"/>
      <c r="BQ234" s="1"/>
      <c r="BR234" s="1"/>
      <c r="BS234" s="1"/>
    </row>
    <row r="235" spans="2:71" ht="15">
      <c r="B235" s="44">
        <v>45352</v>
      </c>
      <c r="C235" s="45">
        <v>219</v>
      </c>
      <c r="D235" s="26">
        <f>IF('Calculations for Amort'!C223&gt;=0,'Calculations for Amort'!C223,"")</f>
        <v>1039907.7269736099</v>
      </c>
      <c r="E235" s="20">
        <f t="shared" si="9"/>
        <v>1039907.7269736099</v>
      </c>
      <c r="F235" s="26">
        <f t="shared" si="10"/>
        <v>11145.961942073423</v>
      </c>
      <c r="H235" s="26">
        <f t="shared" si="11"/>
        <v>3358.0353683522821</v>
      </c>
      <c r="BJ235" s="1"/>
      <c r="BK235" s="1"/>
      <c r="BL235" s="1"/>
      <c r="BM235" s="1"/>
      <c r="BN235" s="1"/>
      <c r="BO235" s="1"/>
      <c r="BP235" s="1"/>
      <c r="BQ235" s="1"/>
      <c r="BR235" s="1"/>
      <c r="BS235" s="1"/>
    </row>
    <row r="236" spans="2:71" ht="15">
      <c r="B236" s="44">
        <v>45383</v>
      </c>
      <c r="C236" s="46">
        <v>220</v>
      </c>
      <c r="D236" s="26">
        <f>IF('Calculations for Amort'!C224&gt;=0,'Calculations for Amort'!C224,"")</f>
        <v>1028761.7650315365</v>
      </c>
      <c r="E236" s="20">
        <f t="shared" si="9"/>
        <v>1028761.7650315365</v>
      </c>
      <c r="F236" s="26">
        <f t="shared" si="10"/>
        <v>11180.793073142413</v>
      </c>
      <c r="H236" s="26">
        <f t="shared" si="11"/>
        <v>3214.8805157235511</v>
      </c>
      <c r="BJ236" s="1"/>
      <c r="BK236" s="1"/>
      <c r="BL236" s="1"/>
      <c r="BM236" s="1"/>
      <c r="BN236" s="1"/>
      <c r="BO236" s="1"/>
      <c r="BP236" s="1"/>
      <c r="BQ236" s="1"/>
      <c r="BR236" s="1"/>
      <c r="BS236" s="1"/>
    </row>
    <row r="237" spans="2:71" ht="15">
      <c r="B237" s="44">
        <v>45413</v>
      </c>
      <c r="C237" s="45">
        <v>221</v>
      </c>
      <c r="D237" s="26">
        <f>IF('Calculations for Amort'!C225&gt;=0,'Calculations for Amort'!C225,"")</f>
        <v>1017580.971958394</v>
      </c>
      <c r="E237" s="20">
        <f t="shared" si="9"/>
        <v>1017580.971958394</v>
      </c>
      <c r="F237" s="26">
        <f t="shared" si="10"/>
        <v>11215.733051495976</v>
      </c>
      <c r="H237" s="26">
        <f t="shared" si="11"/>
        <v>3285.9385552823137</v>
      </c>
      <c r="BJ237" s="1"/>
      <c r="BK237" s="1"/>
      <c r="BL237" s="1"/>
      <c r="BM237" s="1"/>
      <c r="BN237" s="1"/>
      <c r="BO237" s="1"/>
      <c r="BP237" s="1"/>
      <c r="BQ237" s="1"/>
      <c r="BR237" s="1"/>
      <c r="BS237" s="1"/>
    </row>
    <row r="238" spans="2:71" ht="15">
      <c r="B238" s="44">
        <v>45444</v>
      </c>
      <c r="C238" s="46">
        <v>222</v>
      </c>
      <c r="D238" s="26">
        <f>IF('Calculations for Amort'!C226&gt;=0,'Calculations for Amort'!C226,"")</f>
        <v>1006365.2389068981</v>
      </c>
      <c r="E238" s="20">
        <f t="shared" si="9"/>
        <v>1006365.2389068981</v>
      </c>
      <c r="F238" s="26">
        <f t="shared" si="10"/>
        <v>11250.782217281871</v>
      </c>
      <c r="H238" s="26">
        <f t="shared" si="11"/>
        <v>3144.8913715840563</v>
      </c>
      <c r="BJ238" s="1"/>
      <c r="BK238" s="1"/>
      <c r="BL238" s="1"/>
      <c r="BM238" s="1"/>
      <c r="BN238" s="1"/>
      <c r="BO238" s="1"/>
      <c r="BP238" s="1"/>
      <c r="BQ238" s="1"/>
      <c r="BR238" s="1"/>
      <c r="BS238" s="1"/>
    </row>
    <row r="239" spans="2:71" ht="15">
      <c r="B239" s="44">
        <v>45474</v>
      </c>
      <c r="C239" s="45">
        <v>223</v>
      </c>
      <c r="D239" s="26">
        <f>IF('Calculations for Amort'!C227&gt;=0,'Calculations for Amort'!C227,"")</f>
        <v>995114.4566896162</v>
      </c>
      <c r="E239" s="20">
        <f t="shared" si="9"/>
        <v>995114.4566896162</v>
      </c>
      <c r="F239" s="26">
        <f t="shared" si="10"/>
        <v>11285.940911710961</v>
      </c>
      <c r="H239" s="26">
        <f t="shared" si="11"/>
        <v>3213.3904330602186</v>
      </c>
      <c r="BJ239" s="1"/>
      <c r="BK239" s="1"/>
      <c r="BL239" s="1"/>
      <c r="BM239" s="1"/>
      <c r="BN239" s="1"/>
      <c r="BO239" s="1"/>
      <c r="BP239" s="1"/>
      <c r="BQ239" s="1"/>
      <c r="BR239" s="1"/>
      <c r="BS239" s="1"/>
    </row>
    <row r="240" spans="2:71" ht="15">
      <c r="B240" s="44">
        <v>45505</v>
      </c>
      <c r="C240" s="46">
        <v>224</v>
      </c>
      <c r="D240" s="26">
        <f>IF('Calculations for Amort'!C228&gt;=0,'Calculations for Amort'!C228,"")</f>
        <v>983828.51577790524</v>
      </c>
      <c r="E240" s="20">
        <f t="shared" si="9"/>
        <v>983828.51577790524</v>
      </c>
      <c r="F240" s="26">
        <f t="shared" si="10"/>
        <v>11321.209477060009</v>
      </c>
      <c r="H240" s="26">
        <f t="shared" si="11"/>
        <v>3176.946248866152</v>
      </c>
      <c r="BJ240" s="1"/>
      <c r="BK240" s="1"/>
      <c r="BL240" s="1"/>
      <c r="BM240" s="1"/>
      <c r="BN240" s="1"/>
      <c r="BO240" s="1"/>
      <c r="BP240" s="1"/>
      <c r="BQ240" s="1"/>
      <c r="BR240" s="1"/>
      <c r="BS240" s="1"/>
    </row>
    <row r="241" spans="2:71" ht="15">
      <c r="B241" s="44">
        <v>45536</v>
      </c>
      <c r="C241" s="45">
        <v>225</v>
      </c>
      <c r="D241" s="26">
        <f>IF('Calculations for Amort'!C229&gt;=0,'Calculations for Amort'!C229,"")</f>
        <v>972507.30630084523</v>
      </c>
      <c r="E241" s="20">
        <f t="shared" si="9"/>
        <v>972507.30630084523</v>
      </c>
      <c r="F241" s="26">
        <f t="shared" si="10"/>
        <v>11356.588256675866</v>
      </c>
      <c r="H241" s="26">
        <f t="shared" si="11"/>
        <v>3039.0853321901413</v>
      </c>
      <c r="BJ241" s="1"/>
      <c r="BK241" s="1"/>
      <c r="BL241" s="1"/>
      <c r="BM241" s="1"/>
      <c r="BN241" s="1"/>
      <c r="BO241" s="1"/>
      <c r="BP241" s="1"/>
      <c r="BQ241" s="1"/>
      <c r="BR241" s="1"/>
      <c r="BS241" s="1"/>
    </row>
    <row r="242" spans="2:71" ht="15">
      <c r="B242" s="44">
        <v>45566</v>
      </c>
      <c r="C242" s="46">
        <v>226</v>
      </c>
      <c r="D242" s="26">
        <f>IF('Calculations for Amort'!C230&gt;=0,'Calculations for Amort'!C230,"")</f>
        <v>961150.71804416936</v>
      </c>
      <c r="E242" s="20">
        <f t="shared" si="9"/>
        <v>961150.71804416936</v>
      </c>
      <c r="F242" s="26">
        <f t="shared" si="10"/>
        <v>11392.07759497792</v>
      </c>
      <c r="H242" s="26">
        <f t="shared" si="11"/>
        <v>3103.7158603509638</v>
      </c>
      <c r="BJ242" s="1"/>
      <c r="BK242" s="1"/>
      <c r="BL242" s="1"/>
      <c r="BM242" s="1"/>
      <c r="BN242" s="1"/>
      <c r="BO242" s="1"/>
      <c r="BP242" s="1"/>
      <c r="BQ242" s="1"/>
      <c r="BR242" s="1"/>
      <c r="BS242" s="1"/>
    </row>
    <row r="243" spans="2:71" ht="15">
      <c r="B243" s="44">
        <v>45597</v>
      </c>
      <c r="C243" s="45">
        <v>227</v>
      </c>
      <c r="D243" s="26">
        <f>IF('Calculations for Amort'!C231&gt;=0,'Calculations for Amort'!C231,"")</f>
        <v>949758.64044919144</v>
      </c>
      <c r="E243" s="20">
        <f t="shared" si="9"/>
        <v>949758.64044919144</v>
      </c>
      <c r="F243" s="26">
        <f t="shared" si="10"/>
        <v>11427.677837462281</v>
      </c>
      <c r="H243" s="26">
        <f t="shared" si="11"/>
        <v>2967.9957514037228</v>
      </c>
      <c r="BJ243" s="1"/>
      <c r="BK243" s="1"/>
      <c r="BL243" s="1"/>
      <c r="BM243" s="1"/>
      <c r="BN243" s="1"/>
      <c r="BO243" s="1"/>
      <c r="BP243" s="1"/>
      <c r="BQ243" s="1"/>
      <c r="BR243" s="1"/>
      <c r="BS243" s="1"/>
    </row>
    <row r="244" spans="2:71" ht="15">
      <c r="B244" s="44">
        <v>45627</v>
      </c>
      <c r="C244" s="46">
        <v>228</v>
      </c>
      <c r="D244" s="26">
        <f>IF('Calculations for Amort'!C232&gt;=0,'Calculations for Amort'!C232,"")</f>
        <v>938330.96261172916</v>
      </c>
      <c r="E244" s="20">
        <f t="shared" si="9"/>
        <v>938330.96261172916</v>
      </c>
      <c r="F244" s="26">
        <f t="shared" si="10"/>
        <v>11463.389330704347</v>
      </c>
      <c r="H244" s="26">
        <f t="shared" si="11"/>
        <v>3030.0270667670425</v>
      </c>
      <c r="BJ244" s="1"/>
      <c r="BK244" s="1"/>
      <c r="BL244" s="1"/>
      <c r="BM244" s="1"/>
      <c r="BN244" s="1"/>
      <c r="BO244" s="1"/>
      <c r="BP244" s="1"/>
      <c r="BQ244" s="1"/>
      <c r="BR244" s="1"/>
      <c r="BS244" s="1"/>
    </row>
    <row r="245" spans="2:71" ht="15">
      <c r="B245" s="44">
        <v>45658</v>
      </c>
      <c r="C245" s="45">
        <v>229</v>
      </c>
      <c r="D245" s="26">
        <f>IF('Calculations for Amort'!C233&gt;=0,'Calculations for Amort'!C233,"")</f>
        <v>926867.57328102482</v>
      </c>
      <c r="E245" s="20">
        <f t="shared" si="9"/>
        <v>926867.57328102482</v>
      </c>
      <c r="F245" s="26">
        <f t="shared" si="10"/>
        <v>11499.212422362762</v>
      </c>
      <c r="H245" s="26">
        <f t="shared" si="11"/>
        <v>2993.0098720533097</v>
      </c>
      <c r="BJ245" s="1"/>
      <c r="BK245" s="1"/>
      <c r="BL245" s="1"/>
      <c r="BM245" s="1"/>
      <c r="BN245" s="1"/>
      <c r="BO245" s="1"/>
      <c r="BP245" s="1"/>
      <c r="BQ245" s="1"/>
      <c r="BR245" s="1"/>
      <c r="BS245" s="1"/>
    </row>
    <row r="246" spans="2:71" ht="15">
      <c r="B246" s="44">
        <v>45689</v>
      </c>
      <c r="C246" s="46">
        <v>230</v>
      </c>
      <c r="D246" s="26">
        <f>IF('Calculations for Amort'!C234&gt;=0,'Calculations for Amort'!C234,"")</f>
        <v>915368.36085866205</v>
      </c>
      <c r="E246" s="20">
        <f t="shared" si="9"/>
        <v>915368.36085866205</v>
      </c>
      <c r="F246" s="26">
        <f t="shared" si="10"/>
        <v>11535.147461182671</v>
      </c>
      <c r="H246" s="26">
        <f t="shared" si="11"/>
        <v>2669.8243858377641</v>
      </c>
      <c r="BJ246" s="1"/>
      <c r="BK246" s="1"/>
      <c r="BL246" s="1"/>
      <c r="BM246" s="1"/>
      <c r="BN246" s="1"/>
      <c r="BO246" s="1"/>
      <c r="BP246" s="1"/>
      <c r="BQ246" s="1"/>
      <c r="BR246" s="1"/>
      <c r="BS246" s="1"/>
    </row>
    <row r="247" spans="2:71" ht="15">
      <c r="B247" s="44">
        <v>45717</v>
      </c>
      <c r="C247" s="45">
        <v>231</v>
      </c>
      <c r="D247" s="26">
        <f>IF('Calculations for Amort'!C235&gt;=0,'Calculations for Amort'!C235,"")</f>
        <v>903833.21339747938</v>
      </c>
      <c r="E247" s="20">
        <f t="shared" si="9"/>
        <v>903833.21339747938</v>
      </c>
      <c r="F247" s="26">
        <f t="shared" si="10"/>
        <v>11571.194796998869</v>
      </c>
      <c r="H247" s="26">
        <f t="shared" si="11"/>
        <v>2918.6280849293603</v>
      </c>
      <c r="BJ247" s="1"/>
      <c r="BK247" s="1"/>
      <c r="BL247" s="1"/>
      <c r="BM247" s="1"/>
      <c r="BN247" s="1"/>
      <c r="BO247" s="1"/>
      <c r="BP247" s="1"/>
      <c r="BQ247" s="1"/>
      <c r="BR247" s="1"/>
      <c r="BS247" s="1"/>
    </row>
    <row r="248" spans="2:71" ht="15">
      <c r="B248" s="44">
        <v>45748</v>
      </c>
      <c r="C248" s="46">
        <v>232</v>
      </c>
      <c r="D248" s="26">
        <f>IF('Calculations for Amort'!C236&gt;=0,'Calculations for Amort'!C236,"")</f>
        <v>892262.01860048051</v>
      </c>
      <c r="E248" s="20">
        <f t="shared" si="9"/>
        <v>892262.01860048051</v>
      </c>
      <c r="F248" s="26">
        <f t="shared" si="10"/>
        <v>11607.354780739406</v>
      </c>
      <c r="H248" s="26">
        <f t="shared" si="11"/>
        <v>2788.3188081265012</v>
      </c>
      <c r="BJ248" s="1"/>
      <c r="BK248" s="1"/>
      <c r="BL248" s="1"/>
      <c r="BM248" s="1"/>
      <c r="BN248" s="1"/>
      <c r="BO248" s="1"/>
      <c r="BP248" s="1"/>
      <c r="BQ248" s="1"/>
      <c r="BR248" s="1"/>
      <c r="BS248" s="1"/>
    </row>
    <row r="249" spans="2:71" ht="15">
      <c r="B249" s="44">
        <v>45778</v>
      </c>
      <c r="C249" s="45">
        <v>233</v>
      </c>
      <c r="D249" s="26">
        <f>IF('Calculations for Amort'!C237&gt;=0,'Calculations for Amort'!C237,"")</f>
        <v>880654.66381974111</v>
      </c>
      <c r="E249" s="20">
        <f t="shared" si="9"/>
        <v>880654.66381974111</v>
      </c>
      <c r="F249" s="26">
        <f t="shared" si="10"/>
        <v>11643.627764429315</v>
      </c>
      <c r="H249" s="26">
        <f t="shared" si="11"/>
        <v>2843.7806852512472</v>
      </c>
      <c r="BJ249" s="1"/>
      <c r="BK249" s="1"/>
      <c r="BL249" s="1"/>
      <c r="BM249" s="1"/>
      <c r="BN249" s="1"/>
      <c r="BO249" s="1"/>
      <c r="BP249" s="1"/>
      <c r="BQ249" s="1"/>
      <c r="BR249" s="1"/>
      <c r="BS249" s="1"/>
    </row>
    <row r="250" spans="2:71" ht="15">
      <c r="B250" s="44">
        <v>45809</v>
      </c>
      <c r="C250" s="46">
        <v>234</v>
      </c>
      <c r="D250" s="26">
        <f>IF('Calculations for Amort'!C238&gt;=0,'Calculations for Amort'!C238,"")</f>
        <v>869011.03605531179</v>
      </c>
      <c r="E250" s="20">
        <f t="shared" si="9"/>
        <v>869011.03605531179</v>
      </c>
      <c r="F250" s="26">
        <f t="shared" si="10"/>
        <v>11680.014101193054</v>
      </c>
      <c r="H250" s="26">
        <f t="shared" si="11"/>
        <v>2715.6594876728491</v>
      </c>
      <c r="BJ250" s="1"/>
      <c r="BK250" s="1"/>
      <c r="BL250" s="1"/>
      <c r="BM250" s="1"/>
      <c r="BN250" s="1"/>
      <c r="BO250" s="1"/>
      <c r="BP250" s="1"/>
      <c r="BQ250" s="1"/>
      <c r="BR250" s="1"/>
      <c r="BS250" s="1"/>
    </row>
    <row r="251" spans="2:71" ht="15">
      <c r="B251" s="44">
        <v>45839</v>
      </c>
      <c r="C251" s="45">
        <v>235</v>
      </c>
      <c r="D251" s="26">
        <f>IF('Calculations for Amort'!C239&gt;=0,'Calculations for Amort'!C239,"")</f>
        <v>857331.02195411874</v>
      </c>
      <c r="E251" s="20">
        <f t="shared" si="9"/>
        <v>857331.02195411874</v>
      </c>
      <c r="F251" s="26">
        <f t="shared" si="10"/>
        <v>11716.51414525928</v>
      </c>
      <c r="H251" s="26">
        <f t="shared" si="11"/>
        <v>2768.4647583935084</v>
      </c>
      <c r="BJ251" s="1"/>
      <c r="BK251" s="1"/>
      <c r="BL251" s="1"/>
      <c r="BM251" s="1"/>
      <c r="BN251" s="1"/>
      <c r="BO251" s="1"/>
      <c r="BP251" s="1"/>
      <c r="BQ251" s="1"/>
      <c r="BR251" s="1"/>
      <c r="BS251" s="1"/>
    </row>
    <row r="252" spans="2:71" ht="15">
      <c r="B252" s="44">
        <v>45870</v>
      </c>
      <c r="C252" s="46">
        <v>236</v>
      </c>
      <c r="D252" s="26">
        <f>IF('Calculations for Amort'!C240&gt;=0,'Calculations for Amort'!C240,"")</f>
        <v>845614.50780885946</v>
      </c>
      <c r="E252" s="20">
        <f t="shared" si="9"/>
        <v>845614.50780885946</v>
      </c>
      <c r="F252" s="26">
        <f t="shared" si="10"/>
        <v>11753.128251963295</v>
      </c>
      <c r="H252" s="26">
        <f t="shared" si="11"/>
        <v>2730.6301814661088</v>
      </c>
      <c r="BJ252" s="1"/>
      <c r="BK252" s="1"/>
      <c r="BL252" s="1"/>
      <c r="BM252" s="1"/>
      <c r="BN252" s="1"/>
      <c r="BO252" s="1"/>
      <c r="BP252" s="1"/>
      <c r="BQ252" s="1"/>
      <c r="BR252" s="1"/>
      <c r="BS252" s="1"/>
    </row>
    <row r="253" spans="2:71" ht="15">
      <c r="B253" s="44">
        <v>45901</v>
      </c>
      <c r="C253" s="45">
        <v>237</v>
      </c>
      <c r="D253" s="26">
        <f>IF('Calculations for Amort'!C241&gt;=0,'Calculations for Amort'!C241,"")</f>
        <v>833861.37955689617</v>
      </c>
      <c r="E253" s="20">
        <f t="shared" si="9"/>
        <v>833861.37955689617</v>
      </c>
      <c r="F253" s="26">
        <f t="shared" si="10"/>
        <v>11789.856777750654</v>
      </c>
      <c r="H253" s="26">
        <f t="shared" si="11"/>
        <v>2605.8168111153004</v>
      </c>
      <c r="BJ253" s="1"/>
      <c r="BK253" s="1"/>
      <c r="BL253" s="1"/>
      <c r="BM253" s="1"/>
      <c r="BN253" s="1"/>
      <c r="BO253" s="1"/>
      <c r="BP253" s="1"/>
      <c r="BQ253" s="1"/>
      <c r="BR253" s="1"/>
      <c r="BS253" s="1"/>
    </row>
    <row r="254" spans="2:71" ht="15">
      <c r="B254" s="44">
        <v>45931</v>
      </c>
      <c r="C254" s="46">
        <v>238</v>
      </c>
      <c r="D254" s="26">
        <f>IF('Calculations for Amort'!C242&gt;=0,'Calculations for Amort'!C242,"")</f>
        <v>822071.52277914551</v>
      </c>
      <c r="E254" s="20">
        <f t="shared" si="9"/>
        <v>822071.52277914551</v>
      </c>
      <c r="F254" s="26">
        <f t="shared" si="10"/>
        <v>11826.700080181123</v>
      </c>
      <c r="H254" s="26">
        <f t="shared" si="11"/>
        <v>2654.605958974324</v>
      </c>
      <c r="BJ254" s="1"/>
      <c r="BK254" s="1"/>
      <c r="BL254" s="1"/>
      <c r="BM254" s="1"/>
      <c r="BN254" s="1"/>
      <c r="BO254" s="1"/>
      <c r="BP254" s="1"/>
      <c r="BQ254" s="1"/>
      <c r="BR254" s="1"/>
      <c r="BS254" s="1"/>
    </row>
    <row r="255" spans="2:71" ht="15">
      <c r="B255" s="44">
        <v>45962</v>
      </c>
      <c r="C255" s="45">
        <v>239</v>
      </c>
      <c r="D255" s="26">
        <f>IF('Calculations for Amort'!C243&gt;=0,'Calculations for Amort'!C243,"")</f>
        <v>810244.82269896439</v>
      </c>
      <c r="E255" s="20">
        <f t="shared" si="9"/>
        <v>810244.82269896439</v>
      </c>
      <c r="F255" s="26">
        <f t="shared" si="10"/>
        <v>11863.658517931704</v>
      </c>
      <c r="H255" s="26">
        <f t="shared" si="11"/>
        <v>2532.0150709342638</v>
      </c>
      <c r="BJ255" s="1"/>
      <c r="BK255" s="1"/>
      <c r="BL255" s="1"/>
      <c r="BM255" s="1"/>
      <c r="BN255" s="1"/>
      <c r="BO255" s="1"/>
      <c r="BP255" s="1"/>
      <c r="BQ255" s="1"/>
      <c r="BR255" s="1"/>
      <c r="BS255" s="1"/>
    </row>
    <row r="256" spans="2:71" ht="15">
      <c r="B256" s="44">
        <v>45992</v>
      </c>
      <c r="C256" s="46">
        <v>240</v>
      </c>
      <c r="D256" s="26">
        <f>IF('Calculations for Amort'!C244&gt;=0,'Calculations for Amort'!C244,"")</f>
        <v>798381.16418103268</v>
      </c>
      <c r="E256" s="20">
        <f t="shared" si="9"/>
        <v>798381.16418103268</v>
      </c>
      <c r="F256" s="26">
        <f t="shared" si="10"/>
        <v>11900.732450800249</v>
      </c>
      <c r="H256" s="26">
        <f t="shared" si="11"/>
        <v>2578.1058426679178</v>
      </c>
      <c r="BJ256" s="1"/>
      <c r="BK256" s="1"/>
      <c r="BL256" s="1"/>
      <c r="BM256" s="1"/>
      <c r="BN256" s="1"/>
      <c r="BO256" s="1"/>
      <c r="BP256" s="1"/>
      <c r="BQ256" s="1"/>
      <c r="BR256" s="1"/>
      <c r="BS256" s="1"/>
    </row>
    <row r="257" spans="2:71" ht="15">
      <c r="B257" s="44">
        <v>46023</v>
      </c>
      <c r="C257" s="45">
        <v>241</v>
      </c>
      <c r="D257" s="26">
        <f>IF('Calculations for Amort'!C245&gt;=0,'Calculations for Amort'!C245,"")</f>
        <v>786480.43173023243</v>
      </c>
      <c r="E257" s="20">
        <f t="shared" si="9"/>
        <v>786480.43173023243</v>
      </c>
      <c r="F257" s="26">
        <f t="shared" si="10"/>
        <v>11937.922239708947</v>
      </c>
      <c r="H257" s="26">
        <f t="shared" si="11"/>
        <v>2539.6763941288755</v>
      </c>
      <c r="BJ257" s="1"/>
      <c r="BK257" s="1"/>
      <c r="BL257" s="1"/>
      <c r="BM257" s="1"/>
      <c r="BN257" s="1"/>
      <c r="BO257" s="1"/>
      <c r="BP257" s="1"/>
      <c r="BQ257" s="1"/>
      <c r="BR257" s="1"/>
      <c r="BS257" s="1"/>
    </row>
    <row r="258" spans="2:71" ht="15">
      <c r="B258" s="44">
        <v>46054</v>
      </c>
      <c r="C258" s="46">
        <v>242</v>
      </c>
      <c r="D258" s="26">
        <f>IF('Calculations for Amort'!C246&gt;=0,'Calculations for Amort'!C246,"")</f>
        <v>774542.50949052349</v>
      </c>
      <c r="E258" s="20">
        <f t="shared" si="9"/>
        <v>774542.50949052349</v>
      </c>
      <c r="F258" s="26">
        <f t="shared" si="10"/>
        <v>11975.228246708051</v>
      </c>
      <c r="H258" s="26">
        <f t="shared" si="11"/>
        <v>2259.0823193473598</v>
      </c>
      <c r="BJ258" s="1"/>
      <c r="BK258" s="1"/>
      <c r="BL258" s="1"/>
      <c r="BM258" s="1"/>
      <c r="BN258" s="1"/>
      <c r="BO258" s="1"/>
      <c r="BP258" s="1"/>
      <c r="BQ258" s="1"/>
      <c r="BR258" s="1"/>
      <c r="BS258" s="1"/>
    </row>
    <row r="259" spans="2:71" ht="15">
      <c r="B259" s="44">
        <v>46082</v>
      </c>
      <c r="C259" s="45">
        <v>243</v>
      </c>
      <c r="D259" s="26">
        <f>IF('Calculations for Amort'!C247&gt;=0,'Calculations for Amort'!C247,"")</f>
        <v>762567.28124381544</v>
      </c>
      <c r="E259" s="20">
        <f t="shared" si="9"/>
        <v>762567.28124381544</v>
      </c>
      <c r="F259" s="26">
        <f t="shared" si="10"/>
        <v>12012.650834979024</v>
      </c>
      <c r="H259" s="26">
        <f t="shared" si="11"/>
        <v>2462.4568456831539</v>
      </c>
      <c r="BJ259" s="1"/>
      <c r="BK259" s="1"/>
      <c r="BL259" s="1"/>
      <c r="BM259" s="1"/>
      <c r="BN259" s="1"/>
      <c r="BO259" s="1"/>
      <c r="BP259" s="1"/>
      <c r="BQ259" s="1"/>
      <c r="BR259" s="1"/>
      <c r="BS259" s="1"/>
    </row>
    <row r="260" spans="2:71" ht="15">
      <c r="B260" s="44">
        <v>46113</v>
      </c>
      <c r="C260" s="46">
        <v>244</v>
      </c>
      <c r="D260" s="26">
        <f>IF('Calculations for Amort'!C248&gt;=0,'Calculations for Amort'!C248,"")</f>
        <v>750554.63040883641</v>
      </c>
      <c r="E260" s="20">
        <f t="shared" si="9"/>
        <v>750554.63040883641</v>
      </c>
      <c r="F260" s="26">
        <f t="shared" si="10"/>
        <v>12050.190368838375</v>
      </c>
      <c r="H260" s="26">
        <f t="shared" si="11"/>
        <v>2345.4832200276137</v>
      </c>
      <c r="BJ260" s="1"/>
      <c r="BK260" s="1"/>
      <c r="BL260" s="1"/>
      <c r="BM260" s="1"/>
      <c r="BN260" s="1"/>
      <c r="BO260" s="1"/>
      <c r="BP260" s="1"/>
      <c r="BQ260" s="1"/>
      <c r="BR260" s="1"/>
      <c r="BS260" s="1"/>
    </row>
    <row r="261" spans="2:71" ht="15">
      <c r="B261" s="44">
        <v>46143</v>
      </c>
      <c r="C261" s="45">
        <v>245</v>
      </c>
      <c r="D261" s="26">
        <f>IF('Calculations for Amort'!C249&gt;=0,'Calculations for Amort'!C249,"")</f>
        <v>738504.44003999804</v>
      </c>
      <c r="E261" s="20">
        <f t="shared" si="9"/>
        <v>738504.44003999804</v>
      </c>
      <c r="F261" s="26">
        <f t="shared" si="10"/>
        <v>12087.847213740926</v>
      </c>
      <c r="H261" s="26">
        <f t="shared" si="11"/>
        <v>2384.7539209624933</v>
      </c>
      <c r="BJ261" s="1"/>
      <c r="BK261" s="1"/>
      <c r="BL261" s="1"/>
      <c r="BM261" s="1"/>
      <c r="BN261" s="1"/>
      <c r="BO261" s="1"/>
      <c r="BP261" s="1"/>
      <c r="BQ261" s="1"/>
      <c r="BR261" s="1"/>
      <c r="BS261" s="1"/>
    </row>
    <row r="262" spans="2:71" ht="15">
      <c r="B262" s="44">
        <v>46174</v>
      </c>
      <c r="C262" s="46">
        <v>246</v>
      </c>
      <c r="D262" s="26">
        <f>IF('Calculations for Amort'!C250&gt;=0,'Calculations for Amort'!C250,"")</f>
        <v>726416.59282625711</v>
      </c>
      <c r="E262" s="20">
        <f t="shared" si="9"/>
        <v>726416.59282625711</v>
      </c>
      <c r="F262" s="26">
        <f t="shared" si="10"/>
        <v>12125.62173628388</v>
      </c>
      <c r="H262" s="26">
        <f t="shared" si="11"/>
        <v>2270.0518525820535</v>
      </c>
      <c r="BJ262" s="1"/>
      <c r="BK262" s="1"/>
      <c r="BL262" s="1"/>
      <c r="BM262" s="1"/>
      <c r="BN262" s="1"/>
      <c r="BO262" s="1"/>
      <c r="BP262" s="1"/>
      <c r="BQ262" s="1"/>
      <c r="BR262" s="1"/>
      <c r="BS262" s="1"/>
    </row>
    <row r="263" spans="2:71" ht="15">
      <c r="B263" s="44">
        <v>46204</v>
      </c>
      <c r="C263" s="45">
        <v>247</v>
      </c>
      <c r="D263" s="26">
        <f>IF('Calculations for Amort'!C251&gt;=0,'Calculations for Amort'!C251,"")</f>
        <v>714290.97108997323</v>
      </c>
      <c r="E263" s="20">
        <f t="shared" si="9"/>
        <v>714290.97108997323</v>
      </c>
      <c r="F263" s="26">
        <f t="shared" si="10"/>
        <v>12163.514304209733</v>
      </c>
      <c r="H263" s="26">
        <f t="shared" si="11"/>
        <v>2306.5645941447051</v>
      </c>
      <c r="BJ263" s="1"/>
      <c r="BK263" s="1"/>
      <c r="BL263" s="1"/>
      <c r="BM263" s="1"/>
      <c r="BN263" s="1"/>
      <c r="BO263" s="1"/>
      <c r="BP263" s="1"/>
      <c r="BQ263" s="1"/>
      <c r="BR263" s="1"/>
      <c r="BS263" s="1"/>
    </row>
    <row r="264" spans="2:71" ht="15">
      <c r="B264" s="44">
        <v>46235</v>
      </c>
      <c r="C264" s="46">
        <v>248</v>
      </c>
      <c r="D264" s="26">
        <f>IF('Calculations for Amort'!C252&gt;=0,'Calculations for Amort'!C252,"")</f>
        <v>702127.4567857635</v>
      </c>
      <c r="E264" s="20">
        <f t="shared" si="9"/>
        <v>702127.4567857635</v>
      </c>
      <c r="F264" s="26">
        <f t="shared" si="10"/>
        <v>12201.52528641047</v>
      </c>
      <c r="H264" s="26">
        <f t="shared" si="11"/>
        <v>2267.2865792040279</v>
      </c>
      <c r="BJ264" s="1"/>
      <c r="BK264" s="1"/>
      <c r="BL264" s="1"/>
      <c r="BM264" s="1"/>
      <c r="BN264" s="1"/>
      <c r="BO264" s="1"/>
      <c r="BP264" s="1"/>
      <c r="BQ264" s="1"/>
      <c r="BR264" s="1"/>
      <c r="BS264" s="1"/>
    </row>
    <row r="265" spans="2:71" ht="15">
      <c r="B265" s="44">
        <v>46266</v>
      </c>
      <c r="C265" s="45">
        <v>249</v>
      </c>
      <c r="D265" s="26">
        <f>IF('Calculations for Amort'!C253&gt;=0,'Calculations for Amort'!C253,"")</f>
        <v>689925.93149935303</v>
      </c>
      <c r="E265" s="20">
        <f t="shared" si="9"/>
        <v>689925.93149935303</v>
      </c>
      <c r="F265" s="26">
        <f t="shared" si="10"/>
        <v>12239.655052930466</v>
      </c>
      <c r="H265" s="26">
        <f t="shared" si="11"/>
        <v>2156.0185359354782</v>
      </c>
      <c r="BJ265" s="1"/>
      <c r="BK265" s="1"/>
      <c r="BL265" s="1"/>
      <c r="BM265" s="1"/>
      <c r="BN265" s="1"/>
      <c r="BO265" s="1"/>
      <c r="BP265" s="1"/>
      <c r="BQ265" s="1"/>
      <c r="BR265" s="1"/>
      <c r="BS265" s="1"/>
    </row>
    <row r="266" spans="2:71" ht="15">
      <c r="B266" s="44">
        <v>46296</v>
      </c>
      <c r="C266" s="46">
        <v>250</v>
      </c>
      <c r="D266" s="26">
        <f>IF('Calculations for Amort'!C254&gt;=0,'Calculations for Amort'!C254,"")</f>
        <v>677686.27644642256</v>
      </c>
      <c r="E266" s="20">
        <f t="shared" si="9"/>
        <v>677686.27644642256</v>
      </c>
      <c r="F266" s="26">
        <f t="shared" si="10"/>
        <v>12277.903974970919</v>
      </c>
      <c r="H266" s="26">
        <f t="shared" si="11"/>
        <v>2188.3619343582391</v>
      </c>
      <c r="BJ266" s="1"/>
      <c r="BK266" s="1"/>
      <c r="BL266" s="1"/>
      <c r="BM266" s="1"/>
      <c r="BN266" s="1"/>
      <c r="BO266" s="1"/>
      <c r="BP266" s="1"/>
      <c r="BQ266" s="1"/>
      <c r="BR266" s="1"/>
      <c r="BS266" s="1"/>
    </row>
    <row r="267" spans="2:71" ht="15">
      <c r="B267" s="44">
        <v>46327</v>
      </c>
      <c r="C267" s="45">
        <v>251</v>
      </c>
      <c r="D267" s="26">
        <f>IF('Calculations for Amort'!C255&gt;=0,'Calculations for Amort'!C255,"")</f>
        <v>665408.37247145164</v>
      </c>
      <c r="E267" s="20">
        <f t="shared" si="9"/>
        <v>665408.37247145164</v>
      </c>
      <c r="F267" s="26">
        <f t="shared" si="10"/>
        <v>12316.272424892639</v>
      </c>
      <c r="H267" s="26">
        <f t="shared" si="11"/>
        <v>2079.4011639732862</v>
      </c>
      <c r="BJ267" s="1"/>
      <c r="BK267" s="1"/>
      <c r="BL267" s="1"/>
      <c r="BM267" s="1"/>
      <c r="BN267" s="1"/>
      <c r="BO267" s="1"/>
      <c r="BP267" s="1"/>
      <c r="BQ267" s="1"/>
      <c r="BR267" s="1"/>
      <c r="BS267" s="1"/>
    </row>
    <row r="268" spans="2:71" ht="15">
      <c r="B268" s="44">
        <v>46357</v>
      </c>
      <c r="C268" s="46">
        <v>252</v>
      </c>
      <c r="D268" s="26">
        <f>IF('Calculations for Amort'!C256&gt;=0,'Calculations for Amort'!C256,"")</f>
        <v>653092.100046559</v>
      </c>
      <c r="E268" s="20">
        <f t="shared" si="9"/>
        <v>653092.100046559</v>
      </c>
      <c r="F268" s="26">
        <f t="shared" si="10"/>
        <v>12354.760776220472</v>
      </c>
      <c r="H268" s="26">
        <f t="shared" si="11"/>
        <v>2108.94323973368</v>
      </c>
      <c r="BJ268" s="1"/>
      <c r="BK268" s="1"/>
      <c r="BL268" s="1"/>
      <c r="BM268" s="1"/>
      <c r="BN268" s="1"/>
      <c r="BO268" s="1"/>
      <c r="BP268" s="1"/>
      <c r="BQ268" s="1"/>
      <c r="BR268" s="1"/>
      <c r="BS268" s="1"/>
    </row>
    <row r="269" spans="2:71" ht="15">
      <c r="B269" s="44">
        <v>46388</v>
      </c>
      <c r="C269" s="45">
        <v>253</v>
      </c>
      <c r="D269" s="26">
        <f>IF('Calculations for Amort'!C257&gt;=0,'Calculations for Amort'!C257,"")</f>
        <v>640737.33927033853</v>
      </c>
      <c r="E269" s="20">
        <f t="shared" si="9"/>
        <v>640737.33927033853</v>
      </c>
      <c r="F269" s="26">
        <f t="shared" si="10"/>
        <v>12393.369403646095</v>
      </c>
      <c r="H269" s="26">
        <f t="shared" si="11"/>
        <v>2069.0476580604682</v>
      </c>
      <c r="BJ269" s="1"/>
      <c r="BK269" s="1"/>
      <c r="BL269" s="1"/>
      <c r="BM269" s="1"/>
      <c r="BN269" s="1"/>
      <c r="BO269" s="1"/>
      <c r="BP269" s="1"/>
      <c r="BQ269" s="1"/>
      <c r="BR269" s="1"/>
      <c r="BS269" s="1"/>
    </row>
    <row r="270" spans="2:71" ht="15">
      <c r="B270" s="44">
        <v>46419</v>
      </c>
      <c r="C270" s="46">
        <v>254</v>
      </c>
      <c r="D270" s="26">
        <f>IF('Calculations for Amort'!C258&gt;=0,'Calculations for Amort'!C258,"")</f>
        <v>628343.96986669244</v>
      </c>
      <c r="E270" s="20">
        <f t="shared" si="9"/>
        <v>628343.96986669244</v>
      </c>
      <c r="F270" s="26">
        <f t="shared" si="10"/>
        <v>12432.098683032556</v>
      </c>
      <c r="H270" s="26">
        <f t="shared" si="11"/>
        <v>1832.6699121111862</v>
      </c>
      <c r="BJ270" s="1"/>
      <c r="BK270" s="1"/>
      <c r="BL270" s="1"/>
      <c r="BM270" s="1"/>
      <c r="BN270" s="1"/>
      <c r="BO270" s="1"/>
      <c r="BP270" s="1"/>
      <c r="BQ270" s="1"/>
      <c r="BR270" s="1"/>
      <c r="BS270" s="1"/>
    </row>
    <row r="271" spans="2:71" ht="15">
      <c r="B271" s="44">
        <v>46447</v>
      </c>
      <c r="C271" s="45">
        <v>255</v>
      </c>
      <c r="D271" s="26">
        <f>IF('Calculations for Amort'!C259&gt;=0,'Calculations for Amort'!C259,"")</f>
        <v>615911.87118365988</v>
      </c>
      <c r="E271" s="20">
        <f t="shared" si="9"/>
        <v>615911.87118365988</v>
      </c>
      <c r="F271" s="26">
        <f t="shared" si="10"/>
        <v>12470.94899141707</v>
      </c>
      <c r="H271" s="26">
        <f t="shared" si="11"/>
        <v>1988.8820840305682</v>
      </c>
      <c r="BJ271" s="1"/>
      <c r="BK271" s="1"/>
      <c r="BL271" s="1"/>
      <c r="BM271" s="1"/>
      <c r="BN271" s="1"/>
      <c r="BO271" s="1"/>
      <c r="BP271" s="1"/>
      <c r="BQ271" s="1"/>
      <c r="BR271" s="1"/>
      <c r="BS271" s="1"/>
    </row>
    <row r="272" spans="2:71" ht="15">
      <c r="B272" s="44">
        <v>46478</v>
      </c>
      <c r="C272" s="46">
        <v>256</v>
      </c>
      <c r="D272" s="26">
        <f>IF('Calculations for Amort'!C260&gt;=0,'Calculations for Amort'!C260,"")</f>
        <v>603440.92219224281</v>
      </c>
      <c r="E272" s="20">
        <f t="shared" si="9"/>
        <v>603440.92219224281</v>
      </c>
      <c r="F272" s="26">
        <f t="shared" si="10"/>
        <v>12509.920707015204</v>
      </c>
      <c r="H272" s="26">
        <f t="shared" si="11"/>
        <v>1885.7528818507587</v>
      </c>
      <c r="BJ272" s="1"/>
      <c r="BK272" s="1"/>
      <c r="BL272" s="1"/>
      <c r="BM272" s="1"/>
      <c r="BN272" s="1"/>
      <c r="BO272" s="1"/>
      <c r="BP272" s="1"/>
      <c r="BQ272" s="1"/>
      <c r="BR272" s="1"/>
      <c r="BS272" s="1"/>
    </row>
    <row r="273" spans="2:71" ht="15">
      <c r="B273" s="44">
        <v>46508</v>
      </c>
      <c r="C273" s="45">
        <v>257</v>
      </c>
      <c r="D273" s="26">
        <f>IF('Calculations for Amort'!C261&gt;=0,'Calculations for Amort'!C261,"")</f>
        <v>590931.00148522761</v>
      </c>
      <c r="E273" s="20">
        <f t="shared" ref="E273:E336" si="12">D273</f>
        <v>590931.00148522761</v>
      </c>
      <c r="F273" s="26">
        <f t="shared" ref="F273:F336" si="13">D273-D274</f>
        <v>12549.01420922461</v>
      </c>
      <c r="H273" s="26">
        <f t="shared" ref="H273:H336" si="14">D273*(B274-B273)/360*$B$9</f>
        <v>1908.2146922960474</v>
      </c>
      <c r="BJ273" s="1"/>
      <c r="BK273" s="1"/>
      <c r="BL273" s="1"/>
      <c r="BM273" s="1"/>
      <c r="BN273" s="1"/>
      <c r="BO273" s="1"/>
      <c r="BP273" s="1"/>
      <c r="BQ273" s="1"/>
      <c r="BR273" s="1"/>
      <c r="BS273" s="1"/>
    </row>
    <row r="274" spans="2:71" ht="15">
      <c r="B274" s="44">
        <v>46539</v>
      </c>
      <c r="C274" s="46">
        <v>258</v>
      </c>
      <c r="D274" s="26">
        <f>IF('Calculations for Amort'!C262&gt;=0,'Calculations for Amort'!C262,"")</f>
        <v>578381.987276003</v>
      </c>
      <c r="E274" s="20">
        <f t="shared" si="12"/>
        <v>578381.987276003</v>
      </c>
      <c r="F274" s="26">
        <f t="shared" si="13"/>
        <v>12588.229878628394</v>
      </c>
      <c r="H274" s="26">
        <f t="shared" si="14"/>
        <v>1807.4437102375093</v>
      </c>
      <c r="BJ274" s="1"/>
      <c r="BK274" s="1"/>
      <c r="BL274" s="1"/>
      <c r="BM274" s="1"/>
      <c r="BN274" s="1"/>
      <c r="BO274" s="1"/>
      <c r="BP274" s="1"/>
      <c r="BQ274" s="1"/>
      <c r="BR274" s="1"/>
      <c r="BS274" s="1"/>
    </row>
    <row r="275" spans="2:71" ht="15">
      <c r="B275" s="44">
        <v>46569</v>
      </c>
      <c r="C275" s="45">
        <v>259</v>
      </c>
      <c r="D275" s="26">
        <f>IF('Calculations for Amort'!C263&gt;=0,'Calculations for Amort'!C263,"")</f>
        <v>565793.7573973746</v>
      </c>
      <c r="E275" s="20">
        <f t="shared" si="12"/>
        <v>565793.7573973746</v>
      </c>
      <c r="F275" s="26">
        <f t="shared" si="13"/>
        <v>12627.568096999195</v>
      </c>
      <c r="H275" s="26">
        <f t="shared" si="14"/>
        <v>1827.0423415956886</v>
      </c>
      <c r="BJ275" s="1"/>
      <c r="BK275" s="1"/>
      <c r="BL275" s="1"/>
      <c r="BM275" s="1"/>
      <c r="BN275" s="1"/>
      <c r="BO275" s="1"/>
      <c r="BP275" s="1"/>
      <c r="BQ275" s="1"/>
      <c r="BR275" s="1"/>
      <c r="BS275" s="1"/>
    </row>
    <row r="276" spans="2:71" ht="15">
      <c r="B276" s="44">
        <v>46600</v>
      </c>
      <c r="C276" s="46">
        <v>260</v>
      </c>
      <c r="D276" s="26">
        <f>IF('Calculations for Amort'!C264&gt;=0,'Calculations for Amort'!C264,"")</f>
        <v>553166.18930037541</v>
      </c>
      <c r="E276" s="20">
        <f t="shared" si="12"/>
        <v>553166.18930037541</v>
      </c>
      <c r="F276" s="26">
        <f t="shared" si="13"/>
        <v>12667.029247302329</v>
      </c>
      <c r="H276" s="26">
        <f t="shared" si="14"/>
        <v>1786.2658196157952</v>
      </c>
      <c r="BJ276" s="1"/>
      <c r="BK276" s="1"/>
      <c r="BL276" s="1"/>
      <c r="BM276" s="1"/>
      <c r="BN276" s="1"/>
      <c r="BO276" s="1"/>
      <c r="BP276" s="1"/>
      <c r="BQ276" s="1"/>
      <c r="BR276" s="1"/>
      <c r="BS276" s="1"/>
    </row>
    <row r="277" spans="2:71" ht="15">
      <c r="B277" s="44">
        <v>46631</v>
      </c>
      <c r="C277" s="45">
        <v>261</v>
      </c>
      <c r="D277" s="26">
        <f>IF('Calculations for Amort'!C265&gt;=0,'Calculations for Amort'!C265,"")</f>
        <v>540499.16005307308</v>
      </c>
      <c r="E277" s="20">
        <f t="shared" si="12"/>
        <v>540499.16005307308</v>
      </c>
      <c r="F277" s="26">
        <f t="shared" si="13"/>
        <v>12706.613713700091</v>
      </c>
      <c r="H277" s="26">
        <f t="shared" si="14"/>
        <v>1689.0598751658533</v>
      </c>
      <c r="BJ277" s="1"/>
      <c r="BK277" s="1"/>
      <c r="BL277" s="1"/>
      <c r="BM277" s="1"/>
      <c r="BN277" s="1"/>
      <c r="BO277" s="1"/>
      <c r="BP277" s="1"/>
      <c r="BQ277" s="1"/>
      <c r="BR277" s="1"/>
      <c r="BS277" s="1"/>
    </row>
    <row r="278" spans="2:71" ht="15">
      <c r="B278" s="44">
        <v>46661</v>
      </c>
      <c r="C278" s="46">
        <v>262</v>
      </c>
      <c r="D278" s="26">
        <f>IF('Calculations for Amort'!C266&gt;=0,'Calculations for Amort'!C266,"")</f>
        <v>527792.54633937299</v>
      </c>
      <c r="E278" s="20">
        <f t="shared" si="12"/>
        <v>527792.54633937299</v>
      </c>
      <c r="F278" s="26">
        <f t="shared" si="13"/>
        <v>12746.321881555428</v>
      </c>
      <c r="H278" s="26">
        <f t="shared" si="14"/>
        <v>1704.3300975542254</v>
      </c>
      <c r="BJ278" s="1"/>
      <c r="BK278" s="1"/>
      <c r="BL278" s="1"/>
      <c r="BM278" s="1"/>
      <c r="BN278" s="1"/>
      <c r="BO278" s="1"/>
      <c r="BP278" s="1"/>
      <c r="BQ278" s="1"/>
      <c r="BR278" s="1"/>
      <c r="BS278" s="1"/>
    </row>
    <row r="279" spans="2:71" ht="15">
      <c r="B279" s="44">
        <v>46692</v>
      </c>
      <c r="C279" s="45">
        <v>263</v>
      </c>
      <c r="D279" s="26">
        <f>IF('Calculations for Amort'!C267&gt;=0,'Calculations for Amort'!C267,"")</f>
        <v>515046.22445781756</v>
      </c>
      <c r="E279" s="20">
        <f t="shared" si="12"/>
        <v>515046.22445781756</v>
      </c>
      <c r="F279" s="26">
        <f t="shared" si="13"/>
        <v>12786.154137435253</v>
      </c>
      <c r="H279" s="26">
        <f t="shared" si="14"/>
        <v>1609.51945143068</v>
      </c>
      <c r="BJ279" s="1"/>
      <c r="BK279" s="1"/>
      <c r="BL279" s="1"/>
      <c r="BM279" s="1"/>
      <c r="BN279" s="1"/>
      <c r="BO279" s="1"/>
      <c r="BP279" s="1"/>
      <c r="BQ279" s="1"/>
      <c r="BR279" s="1"/>
      <c r="BS279" s="1"/>
    </row>
    <row r="280" spans="2:71" ht="15">
      <c r="B280" s="44">
        <v>46722</v>
      </c>
      <c r="C280" s="46">
        <v>264</v>
      </c>
      <c r="D280" s="26">
        <f>IF('Calculations for Amort'!C268&gt;=0,'Calculations for Amort'!C268,"")</f>
        <v>502260.07032038231</v>
      </c>
      <c r="E280" s="20">
        <f t="shared" si="12"/>
        <v>502260.07032038231</v>
      </c>
      <c r="F280" s="26">
        <f t="shared" si="13"/>
        <v>12826.110869114753</v>
      </c>
      <c r="H280" s="26">
        <f t="shared" si="14"/>
        <v>1621.8814770762344</v>
      </c>
      <c r="BJ280" s="1"/>
      <c r="BK280" s="1"/>
      <c r="BL280" s="1"/>
      <c r="BM280" s="1"/>
      <c r="BN280" s="1"/>
      <c r="BO280" s="1"/>
      <c r="BP280" s="1"/>
      <c r="BQ280" s="1"/>
      <c r="BR280" s="1"/>
      <c r="BS280" s="1"/>
    </row>
    <row r="281" spans="2:71" ht="15">
      <c r="B281" s="44">
        <v>46753</v>
      </c>
      <c r="C281" s="45">
        <v>265</v>
      </c>
      <c r="D281" s="26">
        <f>IF('Calculations for Amort'!C269&gt;=0,'Calculations for Amort'!C269,"")</f>
        <v>489433.95945126755</v>
      </c>
      <c r="E281" s="20">
        <f t="shared" si="12"/>
        <v>489433.95945126755</v>
      </c>
      <c r="F281" s="26">
        <f t="shared" si="13"/>
        <v>12866.192465580767</v>
      </c>
      <c r="H281" s="26">
        <f t="shared" si="14"/>
        <v>1580.463827394718</v>
      </c>
      <c r="BJ281" s="1"/>
      <c r="BK281" s="1"/>
      <c r="BL281" s="1"/>
      <c r="BM281" s="1"/>
      <c r="BN281" s="1"/>
      <c r="BO281" s="1"/>
      <c r="BP281" s="1"/>
      <c r="BQ281" s="1"/>
      <c r="BR281" s="1"/>
      <c r="BS281" s="1"/>
    </row>
    <row r="282" spans="2:71" ht="15">
      <c r="B282" s="44">
        <v>46784</v>
      </c>
      <c r="C282" s="46">
        <v>266</v>
      </c>
      <c r="D282" s="26">
        <f>IF('Calculations for Amort'!C270&gt;=0,'Calculations for Amort'!C270,"")</f>
        <v>476567.76698568679</v>
      </c>
      <c r="E282" s="20">
        <f t="shared" si="12"/>
        <v>476567.76698568679</v>
      </c>
      <c r="F282" s="26">
        <f t="shared" si="13"/>
        <v>12906.399317035684</v>
      </c>
      <c r="H282" s="26">
        <f t="shared" si="14"/>
        <v>1439.6317961025957</v>
      </c>
      <c r="BJ282" s="1"/>
      <c r="BK282" s="1"/>
      <c r="BL282" s="1"/>
      <c r="BM282" s="1"/>
      <c r="BN282" s="1"/>
      <c r="BO282" s="1"/>
      <c r="BP282" s="1"/>
      <c r="BQ282" s="1"/>
      <c r="BR282" s="1"/>
      <c r="BS282" s="1"/>
    </row>
    <row r="283" spans="2:71" ht="15">
      <c r="B283" s="44">
        <v>46813</v>
      </c>
      <c r="C283" s="45">
        <v>267</v>
      </c>
      <c r="D283" s="26">
        <f>IF('Calculations for Amort'!C271&gt;=0,'Calculations for Amort'!C271,"")</f>
        <v>463661.3676686511</v>
      </c>
      <c r="E283" s="20">
        <f t="shared" si="12"/>
        <v>463661.3676686511</v>
      </c>
      <c r="F283" s="26">
        <f t="shared" si="13"/>
        <v>12946.731814901403</v>
      </c>
      <c r="H283" s="26">
        <f t="shared" si="14"/>
        <v>1497.2398330966857</v>
      </c>
      <c r="BJ283" s="1"/>
      <c r="BK283" s="1"/>
      <c r="BL283" s="1"/>
      <c r="BM283" s="1"/>
      <c r="BN283" s="1"/>
      <c r="BO283" s="1"/>
      <c r="BP283" s="1"/>
      <c r="BQ283" s="1"/>
      <c r="BR283" s="1"/>
      <c r="BS283" s="1"/>
    </row>
    <row r="284" spans="2:71" ht="15">
      <c r="B284" s="44">
        <v>46844</v>
      </c>
      <c r="C284" s="46">
        <v>268</v>
      </c>
      <c r="D284" s="26">
        <f>IF('Calculations for Amort'!C272&gt;=0,'Calculations for Amort'!C272,"")</f>
        <v>450714.6358537497</v>
      </c>
      <c r="E284" s="20">
        <f t="shared" si="12"/>
        <v>450714.6358537497</v>
      </c>
      <c r="F284" s="26">
        <f t="shared" si="13"/>
        <v>12987.190351822996</v>
      </c>
      <c r="H284" s="26">
        <f t="shared" si="14"/>
        <v>1408.4832370429676</v>
      </c>
      <c r="BJ284" s="1"/>
      <c r="BK284" s="1"/>
      <c r="BL284" s="1"/>
      <c r="BM284" s="1"/>
      <c r="BN284" s="1"/>
      <c r="BO284" s="1"/>
      <c r="BP284" s="1"/>
      <c r="BQ284" s="1"/>
      <c r="BR284" s="1"/>
      <c r="BS284" s="1"/>
    </row>
    <row r="285" spans="2:71" ht="15">
      <c r="B285" s="44">
        <v>46874</v>
      </c>
      <c r="C285" s="45">
        <v>269</v>
      </c>
      <c r="D285" s="26">
        <f>IF('Calculations for Amort'!C273&gt;=0,'Calculations for Amort'!C273,"")</f>
        <v>437727.4455019267</v>
      </c>
      <c r="E285" s="20">
        <f t="shared" si="12"/>
        <v>437727.4455019267</v>
      </c>
      <c r="F285" s="26">
        <f t="shared" si="13"/>
        <v>13027.775321672438</v>
      </c>
      <c r="H285" s="26">
        <f t="shared" si="14"/>
        <v>1413.4948760999716</v>
      </c>
      <c r="BJ285" s="1"/>
      <c r="BK285" s="1"/>
      <c r="BL285" s="1"/>
      <c r="BM285" s="1"/>
      <c r="BN285" s="1"/>
      <c r="BO285" s="1"/>
      <c r="BP285" s="1"/>
      <c r="BQ285" s="1"/>
      <c r="BR285" s="1"/>
      <c r="BS285" s="1"/>
    </row>
    <row r="286" spans="2:71" ht="15">
      <c r="B286" s="44">
        <v>46905</v>
      </c>
      <c r="C286" s="46">
        <v>270</v>
      </c>
      <c r="D286" s="26">
        <f>IF('Calculations for Amort'!C274&gt;=0,'Calculations for Amort'!C274,"")</f>
        <v>424699.67018025427</v>
      </c>
      <c r="E286" s="20">
        <f t="shared" si="12"/>
        <v>424699.67018025427</v>
      </c>
      <c r="F286" s="26">
        <f t="shared" si="13"/>
        <v>13068.487119552679</v>
      </c>
      <c r="H286" s="26">
        <f t="shared" si="14"/>
        <v>1327.1864693132945</v>
      </c>
      <c r="BJ286" s="1"/>
      <c r="BK286" s="1"/>
      <c r="BL286" s="1"/>
      <c r="BM286" s="1"/>
      <c r="BN286" s="1"/>
      <c r="BO286" s="1"/>
      <c r="BP286" s="1"/>
      <c r="BQ286" s="1"/>
      <c r="BR286" s="1"/>
      <c r="BS286" s="1"/>
    </row>
    <row r="287" spans="2:71" ht="15">
      <c r="B287" s="44">
        <v>46935</v>
      </c>
      <c r="C287" s="45">
        <v>271</v>
      </c>
      <c r="D287" s="26">
        <f>IF('Calculations for Amort'!C275&gt;=0,'Calculations for Amort'!C275,"")</f>
        <v>411631.18306070159</v>
      </c>
      <c r="E287" s="20">
        <f t="shared" si="12"/>
        <v>411631.18306070159</v>
      </c>
      <c r="F287" s="26">
        <f t="shared" si="13"/>
        <v>13109.326141801255</v>
      </c>
      <c r="H287" s="26">
        <f t="shared" si="14"/>
        <v>1329.2256953001822</v>
      </c>
      <c r="BJ287" s="1"/>
      <c r="BK287" s="1"/>
      <c r="BL287" s="1"/>
      <c r="BM287" s="1"/>
      <c r="BN287" s="1"/>
      <c r="BO287" s="1"/>
      <c r="BP287" s="1"/>
      <c r="BQ287" s="1"/>
      <c r="BR287" s="1"/>
      <c r="BS287" s="1"/>
    </row>
    <row r="288" spans="2:71" ht="15">
      <c r="B288" s="44">
        <v>46966</v>
      </c>
      <c r="C288" s="46">
        <v>272</v>
      </c>
      <c r="D288" s="26">
        <f>IF('Calculations for Amort'!C276&gt;=0,'Calculations for Amort'!C276,"")</f>
        <v>398521.85691890033</v>
      </c>
      <c r="E288" s="20">
        <f t="shared" si="12"/>
        <v>398521.85691890033</v>
      </c>
      <c r="F288" s="26">
        <f t="shared" si="13"/>
        <v>13150.292785994417</v>
      </c>
      <c r="H288" s="26">
        <f t="shared" si="14"/>
        <v>1286.8934963006154</v>
      </c>
      <c r="BJ288" s="1"/>
      <c r="BK288" s="1"/>
      <c r="BL288" s="1"/>
      <c r="BM288" s="1"/>
      <c r="BN288" s="1"/>
      <c r="BO288" s="1"/>
      <c r="BP288" s="1"/>
      <c r="BQ288" s="1"/>
      <c r="BR288" s="1"/>
      <c r="BS288" s="1"/>
    </row>
    <row r="289" spans="2:71" ht="15">
      <c r="B289" s="44">
        <v>46997</v>
      </c>
      <c r="C289" s="45">
        <v>273</v>
      </c>
      <c r="D289" s="26">
        <f>IF('Calculations for Amort'!C277&gt;=0,'Calculations for Amort'!C277,"")</f>
        <v>385371.56413290591</v>
      </c>
      <c r="E289" s="20">
        <f t="shared" si="12"/>
        <v>385371.56413290591</v>
      </c>
      <c r="F289" s="26">
        <f t="shared" si="13"/>
        <v>13191.387450950628</v>
      </c>
      <c r="H289" s="26">
        <f t="shared" si="14"/>
        <v>1204.286137915331</v>
      </c>
      <c r="BJ289" s="1"/>
      <c r="BK289" s="1"/>
      <c r="BL289" s="1"/>
      <c r="BM289" s="1"/>
      <c r="BN289" s="1"/>
      <c r="BO289" s="1"/>
      <c r="BP289" s="1"/>
      <c r="BQ289" s="1"/>
      <c r="BR289" s="1"/>
      <c r="BS289" s="1"/>
    </row>
    <row r="290" spans="2:71" ht="15">
      <c r="B290" s="44">
        <v>47027</v>
      </c>
      <c r="C290" s="46">
        <v>274</v>
      </c>
      <c r="D290" s="26">
        <f>IF('Calculations for Amort'!C278&gt;=0,'Calculations for Amort'!C278,"")</f>
        <v>372180.17668195529</v>
      </c>
      <c r="E290" s="20">
        <f t="shared" si="12"/>
        <v>372180.17668195529</v>
      </c>
      <c r="F290" s="26">
        <f t="shared" si="13"/>
        <v>13232.610536734865</v>
      </c>
      <c r="H290" s="26">
        <f t="shared" si="14"/>
        <v>1201.8318205354806</v>
      </c>
      <c r="BJ290" s="1"/>
      <c r="BK290" s="1"/>
      <c r="BL290" s="1"/>
      <c r="BM290" s="1"/>
      <c r="BN290" s="1"/>
      <c r="BO290" s="1"/>
      <c r="BP290" s="1"/>
      <c r="BQ290" s="1"/>
      <c r="BR290" s="1"/>
      <c r="BS290" s="1"/>
    </row>
    <row r="291" spans="2:71" ht="15">
      <c r="B291" s="44">
        <v>47058</v>
      </c>
      <c r="C291" s="45">
        <v>275</v>
      </c>
      <c r="D291" s="26">
        <f>IF('Calculations for Amort'!C279&gt;=0,'Calculations for Amort'!C279,"")</f>
        <v>358947.56614522042</v>
      </c>
      <c r="E291" s="20">
        <f t="shared" si="12"/>
        <v>358947.56614522042</v>
      </c>
      <c r="F291" s="26">
        <f t="shared" si="13"/>
        <v>13273.962444662116</v>
      </c>
      <c r="H291" s="26">
        <f t="shared" si="14"/>
        <v>1121.7111442038138</v>
      </c>
      <c r="BJ291" s="1"/>
      <c r="BK291" s="1"/>
      <c r="BL291" s="1"/>
      <c r="BM291" s="1"/>
      <c r="BN291" s="1"/>
      <c r="BO291" s="1"/>
      <c r="BP291" s="1"/>
      <c r="BQ291" s="1"/>
      <c r="BR291" s="1"/>
      <c r="BS291" s="1"/>
    </row>
    <row r="292" spans="2:71" ht="15">
      <c r="B292" s="44">
        <v>47088</v>
      </c>
      <c r="C292" s="46">
        <v>276</v>
      </c>
      <c r="D292" s="26">
        <f>IF('Calculations for Amort'!C280&gt;=0,'Calculations for Amort'!C280,"")</f>
        <v>345673.60370055831</v>
      </c>
      <c r="E292" s="20">
        <f t="shared" si="12"/>
        <v>345673.60370055831</v>
      </c>
      <c r="F292" s="26">
        <f t="shared" si="13"/>
        <v>13315.443577301688</v>
      </c>
      <c r="H292" s="26">
        <f t="shared" si="14"/>
        <v>1116.2376786163863</v>
      </c>
      <c r="BJ292" s="1"/>
      <c r="BK292" s="1"/>
      <c r="BL292" s="1"/>
      <c r="BM292" s="1"/>
      <c r="BN292" s="1"/>
      <c r="BO292" s="1"/>
      <c r="BP292" s="1"/>
      <c r="BQ292" s="1"/>
      <c r="BR292" s="1"/>
      <c r="BS292" s="1"/>
    </row>
    <row r="293" spans="2:71" ht="15">
      <c r="B293" s="44">
        <v>47119</v>
      </c>
      <c r="C293" s="45">
        <v>277</v>
      </c>
      <c r="D293" s="26">
        <f>IF('Calculations for Amort'!C281&gt;=0,'Calculations for Amort'!C281,"")</f>
        <v>332358.16012325662</v>
      </c>
      <c r="E293" s="20">
        <f t="shared" si="12"/>
        <v>332358.16012325662</v>
      </c>
      <c r="F293" s="26">
        <f t="shared" si="13"/>
        <v>13357.054338480753</v>
      </c>
      <c r="H293" s="26">
        <f t="shared" si="14"/>
        <v>1073.2398920646829</v>
      </c>
      <c r="BJ293" s="1"/>
      <c r="BK293" s="1"/>
      <c r="BL293" s="1"/>
      <c r="BM293" s="1"/>
      <c r="BN293" s="1"/>
      <c r="BO293" s="1"/>
      <c r="BP293" s="1"/>
      <c r="BQ293" s="1"/>
      <c r="BR293" s="1"/>
      <c r="BS293" s="1"/>
    </row>
    <row r="294" spans="2:71" ht="15">
      <c r="B294" s="44">
        <v>47150</v>
      </c>
      <c r="C294" s="46">
        <v>278</v>
      </c>
      <c r="D294" s="26">
        <f>IF('Calculations for Amort'!C282&gt;=0,'Calculations for Amort'!C282,"")</f>
        <v>319001.10578477586</v>
      </c>
      <c r="E294" s="20">
        <f t="shared" si="12"/>
        <v>319001.10578477586</v>
      </c>
      <c r="F294" s="26">
        <f t="shared" si="13"/>
        <v>13398.795133288542</v>
      </c>
      <c r="H294" s="26">
        <f t="shared" si="14"/>
        <v>930.41989187226295</v>
      </c>
      <c r="BJ294" s="1"/>
      <c r="BK294" s="1"/>
      <c r="BL294" s="1"/>
      <c r="BM294" s="1"/>
      <c r="BN294" s="1"/>
      <c r="BO294" s="1"/>
      <c r="BP294" s="1"/>
      <c r="BQ294" s="1"/>
      <c r="BR294" s="1"/>
      <c r="BS294" s="1"/>
    </row>
    <row r="295" spans="2:71" ht="15">
      <c r="B295" s="44">
        <v>47178</v>
      </c>
      <c r="C295" s="45">
        <v>279</v>
      </c>
      <c r="D295" s="26">
        <f>IF('Calculations for Amort'!C283&gt;=0,'Calculations for Amort'!C283,"")</f>
        <v>305602.31065148732</v>
      </c>
      <c r="E295" s="20">
        <f t="shared" si="12"/>
        <v>305602.31065148732</v>
      </c>
      <c r="F295" s="26">
        <f t="shared" si="13"/>
        <v>13440.66636808007</v>
      </c>
      <c r="H295" s="26">
        <f t="shared" si="14"/>
        <v>986.8407948120946</v>
      </c>
      <c r="BJ295" s="1"/>
      <c r="BK295" s="1"/>
      <c r="BL295" s="1"/>
      <c r="BM295" s="1"/>
      <c r="BN295" s="1"/>
      <c r="BO295" s="1"/>
      <c r="BP295" s="1"/>
      <c r="BQ295" s="1"/>
      <c r="BR295" s="1"/>
      <c r="BS295" s="1"/>
    </row>
    <row r="296" spans="2:71" ht="15">
      <c r="B296" s="44">
        <v>47209</v>
      </c>
      <c r="C296" s="46">
        <v>280</v>
      </c>
      <c r="D296" s="26">
        <f>IF('Calculations for Amort'!C284&gt;=0,'Calculations for Amort'!C284,"")</f>
        <v>292161.64428340725</v>
      </c>
      <c r="E296" s="20">
        <f t="shared" si="12"/>
        <v>292161.64428340725</v>
      </c>
      <c r="F296" s="26">
        <f t="shared" si="13"/>
        <v>13482.668450480327</v>
      </c>
      <c r="H296" s="26">
        <f t="shared" si="14"/>
        <v>913.00513838564768</v>
      </c>
      <c r="BJ296" s="1"/>
      <c r="BK296" s="1"/>
      <c r="BL296" s="1"/>
      <c r="BM296" s="1"/>
      <c r="BN296" s="1"/>
      <c r="BO296" s="1"/>
      <c r="BP296" s="1"/>
      <c r="BQ296" s="1"/>
      <c r="BR296" s="1"/>
      <c r="BS296" s="1"/>
    </row>
    <row r="297" spans="2:71" ht="15">
      <c r="B297" s="44">
        <v>47239</v>
      </c>
      <c r="C297" s="45">
        <v>281</v>
      </c>
      <c r="D297" s="26">
        <f>IF('Calculations for Amort'!C285&gt;=0,'Calculations for Amort'!C285,"")</f>
        <v>278678.97583292692</v>
      </c>
      <c r="E297" s="20">
        <f t="shared" si="12"/>
        <v>278678.97583292692</v>
      </c>
      <c r="F297" s="26">
        <f t="shared" si="13"/>
        <v>13524.801789388061</v>
      </c>
      <c r="H297" s="26">
        <f t="shared" si="14"/>
        <v>899.90085946049328</v>
      </c>
      <c r="BJ297" s="1"/>
      <c r="BK297" s="1"/>
      <c r="BL297" s="1"/>
      <c r="BM297" s="1"/>
      <c r="BN297" s="1"/>
      <c r="BO297" s="1"/>
      <c r="BP297" s="1"/>
      <c r="BQ297" s="1"/>
      <c r="BR297" s="1"/>
      <c r="BS297" s="1"/>
    </row>
    <row r="298" spans="2:71" ht="15">
      <c r="B298" s="44">
        <v>47270</v>
      </c>
      <c r="C298" s="46">
        <v>282</v>
      </c>
      <c r="D298" s="26">
        <f>IF('Calculations for Amort'!C286&gt;=0,'Calculations for Amort'!C286,"")</f>
        <v>265154.17404353886</v>
      </c>
      <c r="E298" s="20">
        <f t="shared" si="12"/>
        <v>265154.17404353886</v>
      </c>
      <c r="F298" s="26">
        <f t="shared" si="13"/>
        <v>13567.06679497991</v>
      </c>
      <c r="H298" s="26">
        <f t="shared" si="14"/>
        <v>828.60679388605888</v>
      </c>
      <c r="BJ298" s="1"/>
      <c r="BK298" s="1"/>
      <c r="BL298" s="1"/>
      <c r="BM298" s="1"/>
      <c r="BN298" s="1"/>
      <c r="BO298" s="1"/>
      <c r="BP298" s="1"/>
      <c r="BQ298" s="1"/>
      <c r="BR298" s="1"/>
      <c r="BS298" s="1"/>
    </row>
    <row r="299" spans="2:71" ht="15">
      <c r="B299" s="44">
        <v>47300</v>
      </c>
      <c r="C299" s="45">
        <v>283</v>
      </c>
      <c r="D299" s="26">
        <f>IF('Calculations for Amort'!C287&gt;=0,'Calculations for Amort'!C287,"")</f>
        <v>251587.10724855895</v>
      </c>
      <c r="E299" s="20">
        <f t="shared" si="12"/>
        <v>251587.10724855895</v>
      </c>
      <c r="F299" s="26">
        <f t="shared" si="13"/>
        <v>13609.463878714218</v>
      </c>
      <c r="H299" s="26">
        <f t="shared" si="14"/>
        <v>812.41670049013828</v>
      </c>
      <c r="BJ299" s="1"/>
      <c r="BK299" s="1"/>
      <c r="BL299" s="1"/>
      <c r="BM299" s="1"/>
      <c r="BN299" s="1"/>
      <c r="BO299" s="1"/>
      <c r="BP299" s="1"/>
      <c r="BQ299" s="1"/>
      <c r="BR299" s="1"/>
      <c r="BS299" s="1"/>
    </row>
    <row r="300" spans="2:71" ht="15">
      <c r="B300" s="44">
        <v>47331</v>
      </c>
      <c r="C300" s="46">
        <v>284</v>
      </c>
      <c r="D300" s="26">
        <f>IF('Calculations for Amort'!C288&gt;=0,'Calculations for Amort'!C288,"")</f>
        <v>237977.64336984474</v>
      </c>
      <c r="E300" s="20">
        <f t="shared" si="12"/>
        <v>237977.64336984474</v>
      </c>
      <c r="F300" s="26">
        <f t="shared" si="13"/>
        <v>13651.993453335192</v>
      </c>
      <c r="H300" s="26">
        <f t="shared" si="14"/>
        <v>768.46947338179018</v>
      </c>
      <c r="BJ300" s="1"/>
      <c r="BK300" s="1"/>
      <c r="BL300" s="1"/>
      <c r="BM300" s="1"/>
      <c r="BN300" s="1"/>
      <c r="BO300" s="1"/>
      <c r="BP300" s="1"/>
      <c r="BQ300" s="1"/>
      <c r="BR300" s="1"/>
      <c r="BS300" s="1"/>
    </row>
    <row r="301" spans="2:71" ht="15">
      <c r="B301" s="44">
        <v>47362</v>
      </c>
      <c r="C301" s="45">
        <v>285</v>
      </c>
      <c r="D301" s="26">
        <f>IF('Calculations for Amort'!C289&gt;=0,'Calculations for Amort'!C289,"")</f>
        <v>224325.64991650954</v>
      </c>
      <c r="E301" s="20">
        <f t="shared" si="12"/>
        <v>224325.64991650954</v>
      </c>
      <c r="F301" s="26">
        <f t="shared" si="13"/>
        <v>13694.655932876864</v>
      </c>
      <c r="H301" s="26">
        <f t="shared" si="14"/>
        <v>701.0176559890923</v>
      </c>
      <c r="BJ301" s="1"/>
      <c r="BK301" s="1"/>
      <c r="BL301" s="1"/>
      <c r="BM301" s="1"/>
      <c r="BN301" s="1"/>
      <c r="BO301" s="1"/>
      <c r="BP301" s="1"/>
      <c r="BQ301" s="1"/>
      <c r="BR301" s="1"/>
      <c r="BS301" s="1"/>
    </row>
    <row r="302" spans="2:71" ht="15">
      <c r="B302" s="44">
        <v>47392</v>
      </c>
      <c r="C302" s="46">
        <v>286</v>
      </c>
      <c r="D302" s="26">
        <f>IF('Calculations for Amort'!C290&gt;=0,'Calculations for Amort'!C290,"")</f>
        <v>210630.99398363268</v>
      </c>
      <c r="E302" s="20">
        <f t="shared" si="12"/>
        <v>210630.99398363268</v>
      </c>
      <c r="F302" s="26">
        <f t="shared" si="13"/>
        <v>13737.451732667105</v>
      </c>
      <c r="H302" s="26">
        <f t="shared" si="14"/>
        <v>680.16258473881385</v>
      </c>
      <c r="BJ302" s="1"/>
      <c r="BK302" s="1"/>
      <c r="BL302" s="1"/>
      <c r="BM302" s="1"/>
      <c r="BN302" s="1"/>
      <c r="BO302" s="1"/>
      <c r="BP302" s="1"/>
      <c r="BQ302" s="1"/>
      <c r="BR302" s="1"/>
      <c r="BS302" s="1"/>
    </row>
    <row r="303" spans="2:71" ht="15">
      <c r="B303" s="44">
        <v>47423</v>
      </c>
      <c r="C303" s="45">
        <v>287</v>
      </c>
      <c r="D303" s="26">
        <f>IF('Calculations for Amort'!C291&gt;=0,'Calculations for Amort'!C291,"")</f>
        <v>196893.54225096558</v>
      </c>
      <c r="E303" s="20">
        <f t="shared" si="12"/>
        <v>196893.54225096558</v>
      </c>
      <c r="F303" s="26">
        <f t="shared" si="13"/>
        <v>13780.381269331701</v>
      </c>
      <c r="H303" s="26">
        <f t="shared" si="14"/>
        <v>615.29231953426745</v>
      </c>
      <c r="BJ303" s="1"/>
      <c r="BK303" s="1"/>
      <c r="BL303" s="1"/>
      <c r="BM303" s="1"/>
      <c r="BN303" s="1"/>
      <c r="BO303" s="1"/>
      <c r="BP303" s="1"/>
      <c r="BQ303" s="1"/>
      <c r="BR303" s="1"/>
      <c r="BS303" s="1"/>
    </row>
    <row r="304" spans="2:71" ht="15">
      <c r="B304" s="44">
        <v>47453</v>
      </c>
      <c r="C304" s="46">
        <v>288</v>
      </c>
      <c r="D304" s="26">
        <f>IF('Calculations for Amort'!C292&gt;=0,'Calculations for Amort'!C292,"")</f>
        <v>183113.16098163388</v>
      </c>
      <c r="E304" s="20">
        <f t="shared" si="12"/>
        <v>183113.16098163388</v>
      </c>
      <c r="F304" s="26">
        <f t="shared" si="13"/>
        <v>13823.444960798341</v>
      </c>
      <c r="H304" s="26">
        <f t="shared" si="14"/>
        <v>591.30291566985943</v>
      </c>
      <c r="BJ304" s="1"/>
      <c r="BK304" s="1"/>
      <c r="BL304" s="1"/>
      <c r="BM304" s="1"/>
      <c r="BN304" s="1"/>
      <c r="BO304" s="1"/>
      <c r="BP304" s="1"/>
      <c r="BQ304" s="1"/>
      <c r="BR304" s="1"/>
      <c r="BS304" s="1"/>
    </row>
    <row r="305" spans="2:71" ht="15">
      <c r="B305" s="44">
        <v>47484</v>
      </c>
      <c r="C305" s="45">
        <v>289</v>
      </c>
      <c r="D305" s="26">
        <f>IF('Calculations for Amort'!C293&gt;=0,'Calculations for Amort'!C293,"")</f>
        <v>169289.71602083553</v>
      </c>
      <c r="E305" s="20">
        <f t="shared" si="12"/>
        <v>169289.71602083553</v>
      </c>
      <c r="F305" s="26">
        <f t="shared" si="13"/>
        <v>13866.643226300832</v>
      </c>
      <c r="H305" s="26">
        <f t="shared" si="14"/>
        <v>546.66470798394801</v>
      </c>
      <c r="BJ305" s="1"/>
      <c r="BK305" s="1"/>
      <c r="BL305" s="1"/>
      <c r="BM305" s="1"/>
      <c r="BN305" s="1"/>
      <c r="BO305" s="1"/>
      <c r="BP305" s="1"/>
      <c r="BQ305" s="1"/>
      <c r="BR305" s="1"/>
      <c r="BS305" s="1"/>
    </row>
    <row r="306" spans="2:71" ht="15">
      <c r="B306" s="44">
        <v>47515</v>
      </c>
      <c r="C306" s="46">
        <v>290</v>
      </c>
      <c r="D306" s="26">
        <f>IF('Calculations for Amort'!C294&gt;=0,'Calculations for Amort'!C294,"")</f>
        <v>155423.0727945347</v>
      </c>
      <c r="E306" s="20">
        <f t="shared" si="12"/>
        <v>155423.0727945347</v>
      </c>
      <c r="F306" s="26">
        <f t="shared" si="13"/>
        <v>13909.976486383035</v>
      </c>
      <c r="H306" s="26">
        <f t="shared" si="14"/>
        <v>453.31729565072618</v>
      </c>
      <c r="BJ306" s="1"/>
      <c r="BK306" s="1"/>
      <c r="BL306" s="1"/>
      <c r="BM306" s="1"/>
      <c r="BN306" s="1"/>
      <c r="BO306" s="1"/>
      <c r="BP306" s="1"/>
      <c r="BQ306" s="1"/>
      <c r="BR306" s="1"/>
      <c r="BS306" s="1"/>
    </row>
    <row r="307" spans="2:71" ht="15">
      <c r="B307" s="44">
        <v>47543</v>
      </c>
      <c r="C307" s="45">
        <v>291</v>
      </c>
      <c r="D307" s="26">
        <f>IF('Calculations for Amort'!C295&gt;=0,'Calculations for Amort'!C295,"")</f>
        <v>141513.09630815167</v>
      </c>
      <c r="E307" s="20">
        <f t="shared" si="12"/>
        <v>141513.09630815167</v>
      </c>
      <c r="F307" s="26">
        <f t="shared" si="13"/>
        <v>13953.445162902979</v>
      </c>
      <c r="H307" s="26">
        <f t="shared" si="14"/>
        <v>456.96937349507317</v>
      </c>
      <c r="BJ307" s="1"/>
      <c r="BK307" s="1"/>
      <c r="BL307" s="1"/>
      <c r="BM307" s="1"/>
      <c r="BN307" s="1"/>
      <c r="BO307" s="1"/>
      <c r="BP307" s="1"/>
      <c r="BQ307" s="1"/>
      <c r="BR307" s="1"/>
      <c r="BS307" s="1"/>
    </row>
    <row r="308" spans="2:71" ht="15">
      <c r="B308" s="44">
        <v>47574</v>
      </c>
      <c r="C308" s="46">
        <v>292</v>
      </c>
      <c r="D308" s="26">
        <f>IF('Calculations for Amort'!C296&gt;=0,'Calculations for Amort'!C296,"")</f>
        <v>127559.65114524869</v>
      </c>
      <c r="E308" s="20">
        <f t="shared" si="12"/>
        <v>127559.65114524869</v>
      </c>
      <c r="F308" s="26">
        <f t="shared" si="13"/>
        <v>13997.049679037053</v>
      </c>
      <c r="H308" s="26">
        <f t="shared" si="14"/>
        <v>398.62390982890219</v>
      </c>
      <c r="BJ308" s="1"/>
      <c r="BK308" s="1"/>
      <c r="BL308" s="1"/>
      <c r="BM308" s="1"/>
      <c r="BN308" s="1"/>
      <c r="BO308" s="1"/>
      <c r="BP308" s="1"/>
      <c r="BQ308" s="1"/>
      <c r="BR308" s="1"/>
      <c r="BS308" s="1"/>
    </row>
    <row r="309" spans="2:71" ht="15">
      <c r="B309" s="44">
        <v>47604</v>
      </c>
      <c r="C309" s="45">
        <v>293</v>
      </c>
      <c r="D309" s="26">
        <f>IF('Calculations for Amort'!C297&gt;=0,'Calculations for Amort'!C297,"")</f>
        <v>113562.60146621164</v>
      </c>
      <c r="E309" s="20">
        <f t="shared" si="12"/>
        <v>113562.60146621164</v>
      </c>
      <c r="F309" s="26">
        <f t="shared" si="13"/>
        <v>14040.79045928405</v>
      </c>
      <c r="H309" s="26">
        <f t="shared" si="14"/>
        <v>366.71256723464177</v>
      </c>
      <c r="BJ309" s="1"/>
      <c r="BK309" s="1"/>
      <c r="BL309" s="1"/>
      <c r="BM309" s="1"/>
      <c r="BN309" s="1"/>
      <c r="BO309" s="1"/>
      <c r="BP309" s="1"/>
      <c r="BQ309" s="1"/>
      <c r="BR309" s="1"/>
      <c r="BS309" s="1"/>
    </row>
    <row r="310" spans="2:71" ht="15">
      <c r="B310" s="44">
        <v>47635</v>
      </c>
      <c r="C310" s="46">
        <v>294</v>
      </c>
      <c r="D310" s="26">
        <f>IF('Calculations for Amort'!C298&gt;=0,'Calculations for Amort'!C298,"")</f>
        <v>99521.811006927586</v>
      </c>
      <c r="E310" s="20">
        <f t="shared" si="12"/>
        <v>99521.811006927586</v>
      </c>
      <c r="F310" s="26">
        <f t="shared" si="13"/>
        <v>14084.667929469302</v>
      </c>
      <c r="H310" s="26">
        <f t="shared" si="14"/>
        <v>311.0056593966487</v>
      </c>
      <c r="BJ310" s="1"/>
      <c r="BK310" s="1"/>
      <c r="BL310" s="1"/>
      <c r="BM310" s="1"/>
      <c r="BN310" s="1"/>
      <c r="BO310" s="1"/>
      <c r="BP310" s="1"/>
      <c r="BQ310" s="1"/>
      <c r="BR310" s="1"/>
      <c r="BS310" s="1"/>
    </row>
    <row r="311" spans="2:71" ht="15">
      <c r="B311" s="44">
        <v>47665</v>
      </c>
      <c r="C311" s="45">
        <v>295</v>
      </c>
      <c r="D311" s="26">
        <f>IF('Calculations for Amort'!C299&gt;=0,'Calculations for Amort'!C299,"")</f>
        <v>85437.143077458284</v>
      </c>
      <c r="E311" s="20">
        <f t="shared" si="12"/>
        <v>85437.143077458284</v>
      </c>
      <c r="F311" s="26">
        <f t="shared" si="13"/>
        <v>14128.682516748901</v>
      </c>
      <c r="H311" s="26">
        <f t="shared" si="14"/>
        <v>275.89077452095904</v>
      </c>
      <c r="BJ311" s="1"/>
      <c r="BK311" s="1"/>
      <c r="BL311" s="1"/>
      <c r="BM311" s="1"/>
      <c r="BN311" s="1"/>
      <c r="BO311" s="1"/>
      <c r="BP311" s="1"/>
      <c r="BQ311" s="1"/>
      <c r="BR311" s="1"/>
      <c r="BS311" s="1"/>
    </row>
    <row r="312" spans="2:71" ht="15">
      <c r="B312" s="44">
        <v>47696</v>
      </c>
      <c r="C312" s="46">
        <v>296</v>
      </c>
      <c r="D312" s="26">
        <f>IF('Calculations for Amort'!C300&gt;=0,'Calculations for Amort'!C300,"")</f>
        <v>71308.460560709384</v>
      </c>
      <c r="E312" s="20">
        <f t="shared" si="12"/>
        <v>71308.460560709384</v>
      </c>
      <c r="F312" s="26">
        <f t="shared" si="13"/>
        <v>14172.834649613738</v>
      </c>
      <c r="H312" s="26">
        <f t="shared" si="14"/>
        <v>230.26690389395736</v>
      </c>
      <c r="BJ312" s="1"/>
      <c r="BK312" s="1"/>
      <c r="BL312" s="1"/>
      <c r="BM312" s="1"/>
      <c r="BN312" s="1"/>
      <c r="BO312" s="1"/>
      <c r="BP312" s="1"/>
      <c r="BQ312" s="1"/>
      <c r="BR312" s="1"/>
      <c r="BS312" s="1"/>
    </row>
    <row r="313" spans="2:71" ht="15">
      <c r="B313" s="44">
        <v>47727</v>
      </c>
      <c r="C313" s="45">
        <v>297</v>
      </c>
      <c r="D313" s="26">
        <f>IF('Calculations for Amort'!C301&gt;=0,'Calculations for Amort'!C301,"")</f>
        <v>57135.625911095645</v>
      </c>
      <c r="E313" s="20">
        <f t="shared" si="12"/>
        <v>57135.625911095645</v>
      </c>
      <c r="F313" s="26">
        <f t="shared" si="13"/>
        <v>14217.124757893784</v>
      </c>
      <c r="H313" s="26">
        <f t="shared" si="14"/>
        <v>178.5488309721739</v>
      </c>
      <c r="BJ313" s="1"/>
      <c r="BK313" s="1"/>
      <c r="BL313" s="1"/>
      <c r="BM313" s="1"/>
      <c r="BN313" s="1"/>
      <c r="BO313" s="1"/>
      <c r="BP313" s="1"/>
      <c r="BQ313" s="1"/>
      <c r="BR313" s="1"/>
      <c r="BS313" s="1"/>
    </row>
    <row r="314" spans="2:71" ht="15">
      <c r="B314" s="44">
        <v>47757</v>
      </c>
      <c r="C314" s="46">
        <v>298</v>
      </c>
      <c r="D314" s="26">
        <f>IF('Calculations for Amort'!C302&gt;=0,'Calculations for Amort'!C302,"")</f>
        <v>42918.501153201862</v>
      </c>
      <c r="E314" s="20">
        <f t="shared" si="12"/>
        <v>42918.501153201862</v>
      </c>
      <c r="F314" s="26">
        <f t="shared" si="13"/>
        <v>14261.553272762201</v>
      </c>
      <c r="H314" s="26">
        <f t="shared" si="14"/>
        <v>138.59099330721435</v>
      </c>
      <c r="BJ314" s="1"/>
      <c r="BK314" s="1"/>
      <c r="BL314" s="1"/>
      <c r="BM314" s="1"/>
      <c r="BN314" s="1"/>
      <c r="BO314" s="1"/>
      <c r="BP314" s="1"/>
      <c r="BQ314" s="1"/>
      <c r="BR314" s="1"/>
      <c r="BS314" s="1"/>
    </row>
    <row r="315" spans="2:71" ht="15">
      <c r="B315" s="44">
        <v>47788</v>
      </c>
      <c r="C315" s="45">
        <v>299</v>
      </c>
      <c r="D315" s="26">
        <f>IF('Calculations for Amort'!C303&gt;=0,'Calculations for Amort'!C303,"")</f>
        <v>28656.94788043966</v>
      </c>
      <c r="E315" s="20">
        <f t="shared" si="12"/>
        <v>28656.94788043966</v>
      </c>
      <c r="F315" s="26">
        <f t="shared" si="13"/>
        <v>14306.120626739583</v>
      </c>
      <c r="H315" s="26">
        <f t="shared" si="14"/>
        <v>89.552962126373941</v>
      </c>
      <c r="BJ315" s="1"/>
      <c r="BK315" s="1"/>
      <c r="BL315" s="1"/>
      <c r="BM315" s="1"/>
      <c r="BN315" s="1"/>
      <c r="BO315" s="1"/>
      <c r="BP315" s="1"/>
      <c r="BQ315" s="1"/>
      <c r="BR315" s="1"/>
      <c r="BS315" s="1"/>
    </row>
    <row r="316" spans="2:71" ht="15">
      <c r="B316" s="44">
        <v>47818</v>
      </c>
      <c r="C316" s="46">
        <v>300</v>
      </c>
      <c r="D316" s="26">
        <f>IF('Calculations for Amort'!C304&gt;=0,'Calculations for Amort'!C304,"")</f>
        <v>14350.827253700078</v>
      </c>
      <c r="E316" s="20">
        <f t="shared" si="12"/>
        <v>14350.827253700078</v>
      </c>
      <c r="F316" s="26">
        <f t="shared" si="13"/>
        <v>14350.827253698144</v>
      </c>
      <c r="H316" s="26">
        <f t="shared" si="14"/>
        <v>46.341213006739828</v>
      </c>
      <c r="BJ316" s="1"/>
      <c r="BK316" s="1"/>
      <c r="BL316" s="1"/>
      <c r="BM316" s="1"/>
      <c r="BN316" s="1"/>
      <c r="BO316" s="1"/>
      <c r="BP316" s="1"/>
      <c r="BQ316" s="1"/>
      <c r="BR316" s="1"/>
      <c r="BS316" s="1"/>
    </row>
    <row r="317" spans="2:71" ht="15">
      <c r="B317" s="44">
        <v>47849</v>
      </c>
      <c r="C317" s="45">
        <v>301</v>
      </c>
      <c r="D317" s="26">
        <f>IF('Calculations for Amort'!C305&gt;=0,'Calculations for Amort'!C305,"")</f>
        <v>1.9335857359692454E-9</v>
      </c>
      <c r="E317" s="20">
        <f t="shared" si="12"/>
        <v>1.9335857359692454E-9</v>
      </c>
      <c r="F317" s="26" t="e">
        <f t="shared" si="13"/>
        <v>#NUM!</v>
      </c>
      <c r="H317" s="26">
        <f t="shared" si="14"/>
        <v>6.2438706057340217E-12</v>
      </c>
      <c r="BJ317" s="1"/>
      <c r="BK317" s="1"/>
      <c r="BL317" s="1"/>
      <c r="BM317" s="1"/>
      <c r="BN317" s="1"/>
      <c r="BO317" s="1"/>
      <c r="BP317" s="1"/>
      <c r="BQ317" s="1"/>
      <c r="BR317" s="1"/>
      <c r="BS317" s="1"/>
    </row>
    <row r="318" spans="2:71" ht="15">
      <c r="B318" s="44">
        <v>47880</v>
      </c>
      <c r="C318" s="46">
        <v>302</v>
      </c>
      <c r="D318" s="26" t="e">
        <f>IF('Calculations for Amort'!C306&gt;=0,'Calculations for Amort'!C306,"")</f>
        <v>#NUM!</v>
      </c>
      <c r="E318" s="20" t="e">
        <f t="shared" si="12"/>
        <v>#NUM!</v>
      </c>
      <c r="F318" s="26" t="e">
        <f t="shared" si="13"/>
        <v>#NUM!</v>
      </c>
      <c r="H318" s="26" t="e">
        <f t="shared" si="14"/>
        <v>#NUM!</v>
      </c>
      <c r="BJ318" s="1"/>
      <c r="BK318" s="1"/>
      <c r="BL318" s="1"/>
      <c r="BM318" s="1"/>
      <c r="BN318" s="1"/>
      <c r="BO318" s="1"/>
      <c r="BP318" s="1"/>
      <c r="BQ318" s="1"/>
      <c r="BR318" s="1"/>
      <c r="BS318" s="1"/>
    </row>
    <row r="319" spans="2:71" ht="15">
      <c r="B319" s="44">
        <v>47908</v>
      </c>
      <c r="C319" s="45">
        <v>303</v>
      </c>
      <c r="D319" s="26" t="e">
        <f>IF('Calculations for Amort'!C307&gt;=0,'Calculations for Amort'!C307,"")</f>
        <v>#NUM!</v>
      </c>
      <c r="E319" s="20" t="e">
        <f t="shared" si="12"/>
        <v>#NUM!</v>
      </c>
      <c r="F319" s="26" t="e">
        <f t="shared" si="13"/>
        <v>#NUM!</v>
      </c>
      <c r="H319" s="26" t="e">
        <f t="shared" si="14"/>
        <v>#NUM!</v>
      </c>
      <c r="BJ319" s="1"/>
      <c r="BK319" s="1"/>
      <c r="BL319" s="1"/>
      <c r="BM319" s="1"/>
      <c r="BN319" s="1"/>
      <c r="BO319" s="1"/>
      <c r="BP319" s="1"/>
      <c r="BQ319" s="1"/>
      <c r="BR319" s="1"/>
      <c r="BS319" s="1"/>
    </row>
    <row r="320" spans="2:71" ht="15">
      <c r="B320" s="44">
        <v>47939</v>
      </c>
      <c r="C320" s="46">
        <v>304</v>
      </c>
      <c r="D320" s="26" t="e">
        <f>IF('Calculations for Amort'!C308&gt;=0,'Calculations for Amort'!C308,"")</f>
        <v>#NUM!</v>
      </c>
      <c r="E320" s="20" t="e">
        <f t="shared" si="12"/>
        <v>#NUM!</v>
      </c>
      <c r="F320" s="26" t="e">
        <f t="shared" si="13"/>
        <v>#NUM!</v>
      </c>
      <c r="H320" s="26" t="e">
        <f t="shared" si="14"/>
        <v>#NUM!</v>
      </c>
      <c r="BJ320" s="1"/>
      <c r="BK320" s="1"/>
      <c r="BL320" s="1"/>
      <c r="BM320" s="1"/>
      <c r="BN320" s="1"/>
      <c r="BO320" s="1"/>
      <c r="BP320" s="1"/>
      <c r="BQ320" s="1"/>
      <c r="BR320" s="1"/>
      <c r="BS320" s="1"/>
    </row>
    <row r="321" spans="2:71" ht="15">
      <c r="B321" s="44">
        <v>47969</v>
      </c>
      <c r="C321" s="45">
        <v>305</v>
      </c>
      <c r="D321" s="26" t="e">
        <f>IF('Calculations for Amort'!C309&gt;=0,'Calculations for Amort'!C309,"")</f>
        <v>#NUM!</v>
      </c>
      <c r="E321" s="20" t="e">
        <f t="shared" si="12"/>
        <v>#NUM!</v>
      </c>
      <c r="F321" s="26" t="e">
        <f t="shared" si="13"/>
        <v>#NUM!</v>
      </c>
      <c r="H321" s="26" t="e">
        <f t="shared" si="14"/>
        <v>#NUM!</v>
      </c>
      <c r="BJ321" s="1"/>
      <c r="BK321" s="1"/>
      <c r="BL321" s="1"/>
      <c r="BM321" s="1"/>
      <c r="BN321" s="1"/>
      <c r="BO321" s="1"/>
      <c r="BP321" s="1"/>
      <c r="BQ321" s="1"/>
      <c r="BR321" s="1"/>
      <c r="BS321" s="1"/>
    </row>
    <row r="322" spans="2:71" ht="15">
      <c r="B322" s="44">
        <v>48000</v>
      </c>
      <c r="C322" s="46">
        <v>306</v>
      </c>
      <c r="D322" s="26" t="e">
        <f>IF('Calculations for Amort'!C310&gt;=0,'Calculations for Amort'!C310,"")</f>
        <v>#NUM!</v>
      </c>
      <c r="E322" s="20" t="e">
        <f t="shared" si="12"/>
        <v>#NUM!</v>
      </c>
      <c r="F322" s="26" t="e">
        <f t="shared" si="13"/>
        <v>#NUM!</v>
      </c>
      <c r="H322" s="26" t="e">
        <f t="shared" si="14"/>
        <v>#NUM!</v>
      </c>
      <c r="BJ322" s="1"/>
      <c r="BK322" s="1"/>
      <c r="BL322" s="1"/>
      <c r="BM322" s="1"/>
      <c r="BN322" s="1"/>
      <c r="BO322" s="1"/>
      <c r="BP322" s="1"/>
      <c r="BQ322" s="1"/>
      <c r="BR322" s="1"/>
      <c r="BS322" s="1"/>
    </row>
    <row r="323" spans="2:71" ht="15">
      <c r="B323" s="44">
        <v>48030</v>
      </c>
      <c r="C323" s="45">
        <v>307</v>
      </c>
      <c r="D323" s="26" t="e">
        <f>IF('Calculations for Amort'!C311&gt;=0,'Calculations for Amort'!C311,"")</f>
        <v>#NUM!</v>
      </c>
      <c r="E323" s="20" t="e">
        <f t="shared" si="12"/>
        <v>#NUM!</v>
      </c>
      <c r="F323" s="26" t="e">
        <f t="shared" si="13"/>
        <v>#NUM!</v>
      </c>
      <c r="H323" s="26" t="e">
        <f t="shared" si="14"/>
        <v>#NUM!</v>
      </c>
      <c r="BJ323" s="1"/>
      <c r="BK323" s="1"/>
      <c r="BL323" s="1"/>
      <c r="BM323" s="1"/>
      <c r="BN323" s="1"/>
      <c r="BO323" s="1"/>
      <c r="BP323" s="1"/>
      <c r="BQ323" s="1"/>
      <c r="BR323" s="1"/>
      <c r="BS323" s="1"/>
    </row>
    <row r="324" spans="2:71" ht="15">
      <c r="B324" s="44">
        <v>48061</v>
      </c>
      <c r="C324" s="46">
        <v>308</v>
      </c>
      <c r="D324" s="26" t="e">
        <f>IF('Calculations for Amort'!C312&gt;=0,'Calculations for Amort'!C312,"")</f>
        <v>#NUM!</v>
      </c>
      <c r="E324" s="20" t="e">
        <f t="shared" si="12"/>
        <v>#NUM!</v>
      </c>
      <c r="F324" s="26" t="e">
        <f t="shared" si="13"/>
        <v>#NUM!</v>
      </c>
      <c r="H324" s="26" t="e">
        <f t="shared" si="14"/>
        <v>#NUM!</v>
      </c>
      <c r="BJ324" s="1"/>
      <c r="BK324" s="1"/>
      <c r="BL324" s="1"/>
      <c r="BM324" s="1"/>
      <c r="BN324" s="1"/>
      <c r="BO324" s="1"/>
      <c r="BP324" s="1"/>
      <c r="BQ324" s="1"/>
      <c r="BR324" s="1"/>
      <c r="BS324" s="1"/>
    </row>
    <row r="325" spans="2:71" ht="15">
      <c r="B325" s="44">
        <v>48092</v>
      </c>
      <c r="C325" s="45">
        <v>309</v>
      </c>
      <c r="D325" s="26" t="e">
        <f>IF('Calculations for Amort'!C313&gt;=0,'Calculations for Amort'!C313,"")</f>
        <v>#NUM!</v>
      </c>
      <c r="E325" s="20" t="e">
        <f t="shared" si="12"/>
        <v>#NUM!</v>
      </c>
      <c r="F325" s="26" t="e">
        <f t="shared" si="13"/>
        <v>#NUM!</v>
      </c>
      <c r="H325" s="26" t="e">
        <f t="shared" si="14"/>
        <v>#NUM!</v>
      </c>
      <c r="BJ325" s="1"/>
      <c r="BK325" s="1"/>
      <c r="BL325" s="1"/>
      <c r="BM325" s="1"/>
      <c r="BN325" s="1"/>
      <c r="BO325" s="1"/>
      <c r="BP325" s="1"/>
      <c r="BQ325" s="1"/>
      <c r="BR325" s="1"/>
      <c r="BS325" s="1"/>
    </row>
    <row r="326" spans="2:71" ht="15">
      <c r="B326" s="44">
        <v>48122</v>
      </c>
      <c r="C326" s="46">
        <v>310</v>
      </c>
      <c r="D326" s="26" t="e">
        <f>IF('Calculations for Amort'!C314&gt;=0,'Calculations for Amort'!C314,"")</f>
        <v>#NUM!</v>
      </c>
      <c r="E326" s="20" t="e">
        <f t="shared" si="12"/>
        <v>#NUM!</v>
      </c>
      <c r="F326" s="26" t="e">
        <f t="shared" si="13"/>
        <v>#NUM!</v>
      </c>
      <c r="H326" s="26" t="e">
        <f t="shared" si="14"/>
        <v>#NUM!</v>
      </c>
      <c r="BJ326" s="1"/>
      <c r="BK326" s="1"/>
      <c r="BL326" s="1"/>
      <c r="BM326" s="1"/>
      <c r="BN326" s="1"/>
      <c r="BO326" s="1"/>
      <c r="BP326" s="1"/>
      <c r="BQ326" s="1"/>
      <c r="BR326" s="1"/>
      <c r="BS326" s="1"/>
    </row>
    <row r="327" spans="2:71" ht="15">
      <c r="B327" s="44">
        <v>48153</v>
      </c>
      <c r="C327" s="45">
        <v>311</v>
      </c>
      <c r="D327" s="26" t="e">
        <f>IF('Calculations for Amort'!C315&gt;=0,'Calculations for Amort'!C315,"")</f>
        <v>#NUM!</v>
      </c>
      <c r="E327" s="20" t="e">
        <f t="shared" si="12"/>
        <v>#NUM!</v>
      </c>
      <c r="F327" s="26" t="e">
        <f t="shared" si="13"/>
        <v>#NUM!</v>
      </c>
      <c r="H327" s="26" t="e">
        <f t="shared" si="14"/>
        <v>#NUM!</v>
      </c>
      <c r="BJ327" s="1"/>
      <c r="BK327" s="1"/>
      <c r="BL327" s="1"/>
      <c r="BM327" s="1"/>
      <c r="BN327" s="1"/>
      <c r="BO327" s="1"/>
      <c r="BP327" s="1"/>
      <c r="BQ327" s="1"/>
      <c r="BR327" s="1"/>
      <c r="BS327" s="1"/>
    </row>
    <row r="328" spans="2:71" ht="15">
      <c r="B328" s="44">
        <v>48183</v>
      </c>
      <c r="C328" s="46">
        <v>312</v>
      </c>
      <c r="D328" s="26" t="e">
        <f>IF('Calculations for Amort'!C316&gt;=0,'Calculations for Amort'!C316,"")</f>
        <v>#NUM!</v>
      </c>
      <c r="E328" s="20" t="e">
        <f t="shared" si="12"/>
        <v>#NUM!</v>
      </c>
      <c r="F328" s="26" t="e">
        <f t="shared" si="13"/>
        <v>#NUM!</v>
      </c>
      <c r="H328" s="26" t="e">
        <f t="shared" si="14"/>
        <v>#NUM!</v>
      </c>
      <c r="BJ328" s="1"/>
      <c r="BK328" s="1"/>
      <c r="BL328" s="1"/>
      <c r="BM328" s="1"/>
      <c r="BN328" s="1"/>
      <c r="BO328" s="1"/>
      <c r="BP328" s="1"/>
      <c r="BQ328" s="1"/>
      <c r="BR328" s="1"/>
      <c r="BS328" s="1"/>
    </row>
    <row r="329" spans="2:71" ht="15">
      <c r="B329" s="44">
        <v>48214</v>
      </c>
      <c r="C329" s="45">
        <v>313</v>
      </c>
      <c r="D329" s="26" t="e">
        <f>IF('Calculations for Amort'!C317&gt;=0,'Calculations for Amort'!C317,"")</f>
        <v>#NUM!</v>
      </c>
      <c r="E329" s="20" t="e">
        <f t="shared" si="12"/>
        <v>#NUM!</v>
      </c>
      <c r="F329" s="26" t="e">
        <f t="shared" si="13"/>
        <v>#NUM!</v>
      </c>
      <c r="H329" s="26" t="e">
        <f t="shared" si="14"/>
        <v>#NUM!</v>
      </c>
      <c r="BJ329" s="1"/>
      <c r="BK329" s="1"/>
      <c r="BL329" s="1"/>
      <c r="BM329" s="1"/>
      <c r="BN329" s="1"/>
      <c r="BO329" s="1"/>
      <c r="BP329" s="1"/>
      <c r="BQ329" s="1"/>
      <c r="BR329" s="1"/>
      <c r="BS329" s="1"/>
    </row>
    <row r="330" spans="2:71" ht="15">
      <c r="B330" s="44">
        <v>48245</v>
      </c>
      <c r="C330" s="46">
        <v>314</v>
      </c>
      <c r="D330" s="26" t="e">
        <f>IF('Calculations for Amort'!C318&gt;=0,'Calculations for Amort'!C318,"")</f>
        <v>#NUM!</v>
      </c>
      <c r="E330" s="20" t="e">
        <f t="shared" si="12"/>
        <v>#NUM!</v>
      </c>
      <c r="F330" s="26" t="e">
        <f t="shared" si="13"/>
        <v>#NUM!</v>
      </c>
      <c r="H330" s="26" t="e">
        <f t="shared" si="14"/>
        <v>#NUM!</v>
      </c>
      <c r="BJ330" s="1"/>
      <c r="BK330" s="1"/>
      <c r="BL330" s="1"/>
      <c r="BM330" s="1"/>
      <c r="BN330" s="1"/>
      <c r="BO330" s="1"/>
      <c r="BP330" s="1"/>
      <c r="BQ330" s="1"/>
      <c r="BR330" s="1"/>
      <c r="BS330" s="1"/>
    </row>
    <row r="331" spans="2:71" ht="15">
      <c r="B331" s="44">
        <v>48274</v>
      </c>
      <c r="C331" s="45">
        <v>315</v>
      </c>
      <c r="D331" s="26" t="e">
        <f>IF('Calculations for Amort'!C319&gt;=0,'Calculations for Amort'!C319,"")</f>
        <v>#NUM!</v>
      </c>
      <c r="E331" s="20" t="e">
        <f t="shared" si="12"/>
        <v>#NUM!</v>
      </c>
      <c r="F331" s="26" t="e">
        <f t="shared" si="13"/>
        <v>#NUM!</v>
      </c>
      <c r="H331" s="26" t="e">
        <f t="shared" si="14"/>
        <v>#NUM!</v>
      </c>
      <c r="BJ331" s="1"/>
      <c r="BK331" s="1"/>
      <c r="BL331" s="1"/>
      <c r="BM331" s="1"/>
      <c r="BN331" s="1"/>
      <c r="BO331" s="1"/>
      <c r="BP331" s="1"/>
      <c r="BQ331" s="1"/>
      <c r="BR331" s="1"/>
      <c r="BS331" s="1"/>
    </row>
    <row r="332" spans="2:71" ht="15">
      <c r="B332" s="44">
        <v>48305</v>
      </c>
      <c r="C332" s="46">
        <v>316</v>
      </c>
      <c r="D332" s="26" t="e">
        <f>IF('Calculations for Amort'!C320&gt;=0,'Calculations for Amort'!C320,"")</f>
        <v>#NUM!</v>
      </c>
      <c r="E332" s="20" t="e">
        <f t="shared" si="12"/>
        <v>#NUM!</v>
      </c>
      <c r="F332" s="26" t="e">
        <f t="shared" si="13"/>
        <v>#NUM!</v>
      </c>
      <c r="H332" s="26" t="e">
        <f t="shared" si="14"/>
        <v>#NUM!</v>
      </c>
      <c r="BJ332" s="1"/>
      <c r="BK332" s="1"/>
      <c r="BL332" s="1"/>
      <c r="BM332" s="1"/>
      <c r="BN332" s="1"/>
      <c r="BO332" s="1"/>
      <c r="BP332" s="1"/>
      <c r="BQ332" s="1"/>
      <c r="BR332" s="1"/>
      <c r="BS332" s="1"/>
    </row>
    <row r="333" spans="2:71" ht="15">
      <c r="B333" s="44">
        <v>48335</v>
      </c>
      <c r="C333" s="45">
        <v>317</v>
      </c>
      <c r="D333" s="26" t="e">
        <f>IF('Calculations for Amort'!C321&gt;=0,'Calculations for Amort'!C321,"")</f>
        <v>#NUM!</v>
      </c>
      <c r="E333" s="20" t="e">
        <f t="shared" si="12"/>
        <v>#NUM!</v>
      </c>
      <c r="F333" s="26" t="e">
        <f t="shared" si="13"/>
        <v>#NUM!</v>
      </c>
      <c r="H333" s="26" t="e">
        <f t="shared" si="14"/>
        <v>#NUM!</v>
      </c>
      <c r="BJ333" s="1"/>
      <c r="BK333" s="1"/>
      <c r="BL333" s="1"/>
      <c r="BM333" s="1"/>
      <c r="BN333" s="1"/>
      <c r="BO333" s="1"/>
      <c r="BP333" s="1"/>
      <c r="BQ333" s="1"/>
      <c r="BR333" s="1"/>
      <c r="BS333" s="1"/>
    </row>
    <row r="334" spans="2:71" ht="15">
      <c r="B334" s="44">
        <v>48366</v>
      </c>
      <c r="C334" s="46">
        <v>318</v>
      </c>
      <c r="D334" s="26" t="e">
        <f>IF('Calculations for Amort'!C322&gt;=0,'Calculations for Amort'!C322,"")</f>
        <v>#NUM!</v>
      </c>
      <c r="E334" s="20" t="e">
        <f t="shared" si="12"/>
        <v>#NUM!</v>
      </c>
      <c r="F334" s="26" t="e">
        <f t="shared" si="13"/>
        <v>#NUM!</v>
      </c>
      <c r="H334" s="26" t="e">
        <f t="shared" si="14"/>
        <v>#NUM!</v>
      </c>
      <c r="BJ334" s="1"/>
      <c r="BK334" s="1"/>
      <c r="BL334" s="1"/>
      <c r="BM334" s="1"/>
      <c r="BN334" s="1"/>
      <c r="BO334" s="1"/>
      <c r="BP334" s="1"/>
      <c r="BQ334" s="1"/>
      <c r="BR334" s="1"/>
      <c r="BS334" s="1"/>
    </row>
    <row r="335" spans="2:71" ht="15">
      <c r="B335" s="44">
        <v>48396</v>
      </c>
      <c r="C335" s="45">
        <v>319</v>
      </c>
      <c r="D335" s="26" t="e">
        <f>IF('Calculations for Amort'!C323&gt;=0,'Calculations for Amort'!C323,"")</f>
        <v>#NUM!</v>
      </c>
      <c r="E335" s="20" t="e">
        <f t="shared" si="12"/>
        <v>#NUM!</v>
      </c>
      <c r="F335" s="26" t="e">
        <f t="shared" si="13"/>
        <v>#NUM!</v>
      </c>
      <c r="H335" s="26" t="e">
        <f t="shared" si="14"/>
        <v>#NUM!</v>
      </c>
      <c r="BJ335" s="1"/>
      <c r="BK335" s="1"/>
      <c r="BL335" s="1"/>
      <c r="BM335" s="1"/>
      <c r="BN335" s="1"/>
      <c r="BO335" s="1"/>
      <c r="BP335" s="1"/>
      <c r="BQ335" s="1"/>
      <c r="BR335" s="1"/>
      <c r="BS335" s="1"/>
    </row>
    <row r="336" spans="2:71" ht="15">
      <c r="B336" s="44">
        <v>48427</v>
      </c>
      <c r="C336" s="46">
        <v>320</v>
      </c>
      <c r="D336" s="26" t="e">
        <f>IF('Calculations for Amort'!C324&gt;=0,'Calculations for Amort'!C324,"")</f>
        <v>#NUM!</v>
      </c>
      <c r="E336" s="20" t="e">
        <f t="shared" si="12"/>
        <v>#NUM!</v>
      </c>
      <c r="F336" s="26" t="e">
        <f t="shared" si="13"/>
        <v>#NUM!</v>
      </c>
      <c r="H336" s="26" t="e">
        <f t="shared" si="14"/>
        <v>#NUM!</v>
      </c>
      <c r="BJ336" s="1"/>
      <c r="BK336" s="1"/>
      <c r="BL336" s="1"/>
      <c r="BM336" s="1"/>
      <c r="BN336" s="1"/>
      <c r="BO336" s="1"/>
      <c r="BP336" s="1"/>
      <c r="BQ336" s="1"/>
      <c r="BR336" s="1"/>
      <c r="BS336" s="1"/>
    </row>
    <row r="337" spans="2:71" ht="15">
      <c r="B337" s="44">
        <v>48458</v>
      </c>
      <c r="C337" s="45">
        <v>321</v>
      </c>
      <c r="D337" s="26" t="e">
        <f>IF('Calculations for Amort'!C325&gt;=0,'Calculations for Amort'!C325,"")</f>
        <v>#NUM!</v>
      </c>
      <c r="E337" s="20" t="e">
        <f t="shared" ref="E337:E400" si="15">D337</f>
        <v>#NUM!</v>
      </c>
      <c r="F337" s="26" t="e">
        <f t="shared" ref="F337:F400" si="16">D337-D338</f>
        <v>#NUM!</v>
      </c>
      <c r="H337" s="26" t="e">
        <f t="shared" ref="H337:H400" si="17">D337*(B338-B337)/360*$B$9</f>
        <v>#NUM!</v>
      </c>
      <c r="BJ337" s="1"/>
      <c r="BK337" s="1"/>
      <c r="BL337" s="1"/>
      <c r="BM337" s="1"/>
      <c r="BN337" s="1"/>
      <c r="BO337" s="1"/>
      <c r="BP337" s="1"/>
      <c r="BQ337" s="1"/>
      <c r="BR337" s="1"/>
      <c r="BS337" s="1"/>
    </row>
    <row r="338" spans="2:71" ht="15">
      <c r="B338" s="44">
        <v>48488</v>
      </c>
      <c r="C338" s="46">
        <v>322</v>
      </c>
      <c r="D338" s="26" t="e">
        <f>IF('Calculations for Amort'!C326&gt;=0,'Calculations for Amort'!C326,"")</f>
        <v>#NUM!</v>
      </c>
      <c r="E338" s="20" t="e">
        <f t="shared" si="15"/>
        <v>#NUM!</v>
      </c>
      <c r="F338" s="26" t="e">
        <f t="shared" si="16"/>
        <v>#NUM!</v>
      </c>
      <c r="H338" s="26" t="e">
        <f t="shared" si="17"/>
        <v>#NUM!</v>
      </c>
      <c r="BJ338" s="1"/>
      <c r="BK338" s="1"/>
      <c r="BL338" s="1"/>
      <c r="BM338" s="1"/>
      <c r="BN338" s="1"/>
      <c r="BO338" s="1"/>
      <c r="BP338" s="1"/>
      <c r="BQ338" s="1"/>
      <c r="BR338" s="1"/>
      <c r="BS338" s="1"/>
    </row>
    <row r="339" spans="2:71" ht="15">
      <c r="B339" s="44">
        <v>48519</v>
      </c>
      <c r="C339" s="45">
        <v>323</v>
      </c>
      <c r="D339" s="26" t="e">
        <f>IF('Calculations for Amort'!C327&gt;=0,'Calculations for Amort'!C327,"")</f>
        <v>#NUM!</v>
      </c>
      <c r="E339" s="20" t="e">
        <f t="shared" si="15"/>
        <v>#NUM!</v>
      </c>
      <c r="F339" s="26" t="e">
        <f t="shared" si="16"/>
        <v>#NUM!</v>
      </c>
      <c r="H339" s="26" t="e">
        <f t="shared" si="17"/>
        <v>#NUM!</v>
      </c>
      <c r="BJ339" s="1"/>
      <c r="BK339" s="1"/>
      <c r="BL339" s="1"/>
      <c r="BM339" s="1"/>
      <c r="BN339" s="1"/>
      <c r="BO339" s="1"/>
      <c r="BP339" s="1"/>
      <c r="BQ339" s="1"/>
      <c r="BR339" s="1"/>
      <c r="BS339" s="1"/>
    </row>
    <row r="340" spans="2:71" ht="15">
      <c r="B340" s="44">
        <v>48549</v>
      </c>
      <c r="C340" s="46">
        <v>324</v>
      </c>
      <c r="D340" s="26" t="e">
        <f>IF('Calculations for Amort'!C328&gt;=0,'Calculations for Amort'!C328,"")</f>
        <v>#NUM!</v>
      </c>
      <c r="E340" s="20" t="e">
        <f t="shared" si="15"/>
        <v>#NUM!</v>
      </c>
      <c r="F340" s="26" t="e">
        <f t="shared" si="16"/>
        <v>#NUM!</v>
      </c>
      <c r="H340" s="26" t="e">
        <f t="shared" si="17"/>
        <v>#NUM!</v>
      </c>
      <c r="BJ340" s="1"/>
      <c r="BK340" s="1"/>
      <c r="BL340" s="1"/>
      <c r="BM340" s="1"/>
      <c r="BN340" s="1"/>
      <c r="BO340" s="1"/>
      <c r="BP340" s="1"/>
      <c r="BQ340" s="1"/>
      <c r="BR340" s="1"/>
      <c r="BS340" s="1"/>
    </row>
    <row r="341" spans="2:71" ht="15">
      <c r="B341" s="44">
        <v>48580</v>
      </c>
      <c r="C341" s="45">
        <v>325</v>
      </c>
      <c r="D341" s="26" t="e">
        <f>IF('Calculations for Amort'!C329&gt;=0,'Calculations for Amort'!C329,"")</f>
        <v>#NUM!</v>
      </c>
      <c r="E341" s="20" t="e">
        <f t="shared" si="15"/>
        <v>#NUM!</v>
      </c>
      <c r="F341" s="26" t="e">
        <f t="shared" si="16"/>
        <v>#NUM!</v>
      </c>
      <c r="H341" s="26" t="e">
        <f t="shared" si="17"/>
        <v>#NUM!</v>
      </c>
      <c r="BJ341" s="1"/>
      <c r="BK341" s="1"/>
      <c r="BL341" s="1"/>
      <c r="BM341" s="1"/>
      <c r="BN341" s="1"/>
      <c r="BO341" s="1"/>
      <c r="BP341" s="1"/>
      <c r="BQ341" s="1"/>
      <c r="BR341" s="1"/>
      <c r="BS341" s="1"/>
    </row>
    <row r="342" spans="2:71" ht="15">
      <c r="B342" s="44">
        <v>48611</v>
      </c>
      <c r="C342" s="46">
        <v>326</v>
      </c>
      <c r="D342" s="26" t="e">
        <f>IF('Calculations for Amort'!C330&gt;=0,'Calculations for Amort'!C330,"")</f>
        <v>#NUM!</v>
      </c>
      <c r="E342" s="20" t="e">
        <f t="shared" si="15"/>
        <v>#NUM!</v>
      </c>
      <c r="F342" s="26" t="e">
        <f t="shared" si="16"/>
        <v>#NUM!</v>
      </c>
      <c r="H342" s="26" t="e">
        <f t="shared" si="17"/>
        <v>#NUM!</v>
      </c>
      <c r="BJ342" s="1"/>
      <c r="BK342" s="1"/>
      <c r="BL342" s="1"/>
      <c r="BM342" s="1"/>
      <c r="BN342" s="1"/>
      <c r="BO342" s="1"/>
      <c r="BP342" s="1"/>
      <c r="BQ342" s="1"/>
      <c r="BR342" s="1"/>
      <c r="BS342" s="1"/>
    </row>
    <row r="343" spans="2:71" ht="15">
      <c r="B343" s="44">
        <v>48639</v>
      </c>
      <c r="C343" s="45">
        <v>327</v>
      </c>
      <c r="D343" s="26" t="e">
        <f>IF('Calculations for Amort'!C331&gt;=0,'Calculations for Amort'!C331,"")</f>
        <v>#NUM!</v>
      </c>
      <c r="E343" s="20" t="e">
        <f t="shared" si="15"/>
        <v>#NUM!</v>
      </c>
      <c r="F343" s="26" t="e">
        <f t="shared" si="16"/>
        <v>#NUM!</v>
      </c>
      <c r="H343" s="26" t="e">
        <f t="shared" si="17"/>
        <v>#NUM!</v>
      </c>
      <c r="BJ343" s="1"/>
      <c r="BK343" s="1"/>
      <c r="BL343" s="1"/>
      <c r="BM343" s="1"/>
      <c r="BN343" s="1"/>
      <c r="BO343" s="1"/>
      <c r="BP343" s="1"/>
      <c r="BQ343" s="1"/>
      <c r="BR343" s="1"/>
      <c r="BS343" s="1"/>
    </row>
    <row r="344" spans="2:71" ht="15">
      <c r="B344" s="44">
        <v>48670</v>
      </c>
      <c r="C344" s="46">
        <v>328</v>
      </c>
      <c r="D344" s="26" t="e">
        <f>IF('Calculations for Amort'!C332&gt;=0,'Calculations for Amort'!C332,"")</f>
        <v>#NUM!</v>
      </c>
      <c r="E344" s="20" t="e">
        <f t="shared" si="15"/>
        <v>#NUM!</v>
      </c>
      <c r="F344" s="26" t="e">
        <f t="shared" si="16"/>
        <v>#NUM!</v>
      </c>
      <c r="H344" s="26" t="e">
        <f t="shared" si="17"/>
        <v>#NUM!</v>
      </c>
      <c r="BJ344" s="1"/>
      <c r="BK344" s="1"/>
      <c r="BL344" s="1"/>
      <c r="BM344" s="1"/>
      <c r="BN344" s="1"/>
      <c r="BO344" s="1"/>
      <c r="BP344" s="1"/>
      <c r="BQ344" s="1"/>
      <c r="BR344" s="1"/>
      <c r="BS344" s="1"/>
    </row>
    <row r="345" spans="2:71" ht="15">
      <c r="B345" s="44">
        <v>48700</v>
      </c>
      <c r="C345" s="45">
        <v>329</v>
      </c>
      <c r="D345" s="26" t="e">
        <f>IF('Calculations for Amort'!C333&gt;=0,'Calculations for Amort'!C333,"")</f>
        <v>#NUM!</v>
      </c>
      <c r="E345" s="20" t="e">
        <f t="shared" si="15"/>
        <v>#NUM!</v>
      </c>
      <c r="F345" s="26" t="e">
        <f t="shared" si="16"/>
        <v>#NUM!</v>
      </c>
      <c r="H345" s="26" t="e">
        <f t="shared" si="17"/>
        <v>#NUM!</v>
      </c>
      <c r="BJ345" s="1"/>
      <c r="BK345" s="1"/>
      <c r="BL345" s="1"/>
      <c r="BM345" s="1"/>
      <c r="BN345" s="1"/>
      <c r="BO345" s="1"/>
      <c r="BP345" s="1"/>
      <c r="BQ345" s="1"/>
      <c r="BR345" s="1"/>
      <c r="BS345" s="1"/>
    </row>
    <row r="346" spans="2:71" ht="15">
      <c r="B346" s="44">
        <v>48731</v>
      </c>
      <c r="C346" s="46">
        <v>330</v>
      </c>
      <c r="D346" s="26" t="e">
        <f>IF('Calculations for Amort'!C334&gt;=0,'Calculations for Amort'!C334,"")</f>
        <v>#NUM!</v>
      </c>
      <c r="E346" s="20" t="e">
        <f t="shared" si="15"/>
        <v>#NUM!</v>
      </c>
      <c r="F346" s="26" t="e">
        <f t="shared" si="16"/>
        <v>#NUM!</v>
      </c>
      <c r="H346" s="26" t="e">
        <f t="shared" si="17"/>
        <v>#NUM!</v>
      </c>
      <c r="BJ346" s="1"/>
      <c r="BK346" s="1"/>
      <c r="BL346" s="1"/>
      <c r="BM346" s="1"/>
      <c r="BN346" s="1"/>
      <c r="BO346" s="1"/>
      <c r="BP346" s="1"/>
      <c r="BQ346" s="1"/>
      <c r="BR346" s="1"/>
      <c r="BS346" s="1"/>
    </row>
    <row r="347" spans="2:71" ht="15">
      <c r="B347" s="44">
        <v>48761</v>
      </c>
      <c r="C347" s="45">
        <v>331</v>
      </c>
      <c r="D347" s="26" t="e">
        <f>IF('Calculations for Amort'!C335&gt;=0,'Calculations for Amort'!C335,"")</f>
        <v>#NUM!</v>
      </c>
      <c r="E347" s="20" t="e">
        <f t="shared" si="15"/>
        <v>#NUM!</v>
      </c>
      <c r="F347" s="26" t="e">
        <f t="shared" si="16"/>
        <v>#NUM!</v>
      </c>
      <c r="H347" s="26" t="e">
        <f t="shared" si="17"/>
        <v>#NUM!</v>
      </c>
      <c r="BJ347" s="1"/>
      <c r="BK347" s="1"/>
      <c r="BL347" s="1"/>
      <c r="BM347" s="1"/>
      <c r="BN347" s="1"/>
      <c r="BO347" s="1"/>
      <c r="BP347" s="1"/>
      <c r="BQ347" s="1"/>
      <c r="BR347" s="1"/>
      <c r="BS347" s="1"/>
    </row>
    <row r="348" spans="2:71" ht="15">
      <c r="B348" s="44">
        <v>48792</v>
      </c>
      <c r="C348" s="46">
        <v>332</v>
      </c>
      <c r="D348" s="26" t="e">
        <f>IF('Calculations for Amort'!C336&gt;=0,'Calculations for Amort'!C336,"")</f>
        <v>#NUM!</v>
      </c>
      <c r="E348" s="20" t="e">
        <f t="shared" si="15"/>
        <v>#NUM!</v>
      </c>
      <c r="F348" s="26" t="e">
        <f t="shared" si="16"/>
        <v>#NUM!</v>
      </c>
      <c r="H348" s="26" t="e">
        <f t="shared" si="17"/>
        <v>#NUM!</v>
      </c>
      <c r="BJ348" s="1"/>
      <c r="BK348" s="1"/>
      <c r="BL348" s="1"/>
      <c r="BM348" s="1"/>
      <c r="BN348" s="1"/>
      <c r="BO348" s="1"/>
      <c r="BP348" s="1"/>
      <c r="BQ348" s="1"/>
      <c r="BR348" s="1"/>
      <c r="BS348" s="1"/>
    </row>
    <row r="349" spans="2:71" ht="15">
      <c r="B349" s="44">
        <v>48823</v>
      </c>
      <c r="C349" s="45">
        <v>333</v>
      </c>
      <c r="D349" s="26" t="e">
        <f>IF('Calculations for Amort'!C337&gt;=0,'Calculations for Amort'!C337,"")</f>
        <v>#NUM!</v>
      </c>
      <c r="E349" s="20" t="e">
        <f t="shared" si="15"/>
        <v>#NUM!</v>
      </c>
      <c r="F349" s="26" t="e">
        <f t="shared" si="16"/>
        <v>#NUM!</v>
      </c>
      <c r="H349" s="26" t="e">
        <f t="shared" si="17"/>
        <v>#NUM!</v>
      </c>
      <c r="BJ349" s="1"/>
      <c r="BK349" s="1"/>
      <c r="BL349" s="1"/>
      <c r="BM349" s="1"/>
      <c r="BN349" s="1"/>
      <c r="BO349" s="1"/>
      <c r="BP349" s="1"/>
      <c r="BQ349" s="1"/>
      <c r="BR349" s="1"/>
      <c r="BS349" s="1"/>
    </row>
    <row r="350" spans="2:71" ht="15">
      <c r="B350" s="44">
        <v>48853</v>
      </c>
      <c r="C350" s="46">
        <v>334</v>
      </c>
      <c r="D350" s="26" t="e">
        <f>IF('Calculations for Amort'!C338&gt;=0,'Calculations for Amort'!C338,"")</f>
        <v>#NUM!</v>
      </c>
      <c r="E350" s="20" t="e">
        <f t="shared" si="15"/>
        <v>#NUM!</v>
      </c>
      <c r="F350" s="26" t="e">
        <f t="shared" si="16"/>
        <v>#NUM!</v>
      </c>
      <c r="H350" s="26" t="e">
        <f t="shared" si="17"/>
        <v>#NUM!</v>
      </c>
      <c r="BJ350" s="1"/>
      <c r="BK350" s="1"/>
      <c r="BL350" s="1"/>
      <c r="BM350" s="1"/>
      <c r="BN350" s="1"/>
      <c r="BO350" s="1"/>
      <c r="BP350" s="1"/>
      <c r="BQ350" s="1"/>
      <c r="BR350" s="1"/>
      <c r="BS350" s="1"/>
    </row>
    <row r="351" spans="2:71" ht="15">
      <c r="B351" s="44">
        <v>48884</v>
      </c>
      <c r="C351" s="45">
        <v>335</v>
      </c>
      <c r="D351" s="26" t="e">
        <f>IF('Calculations for Amort'!C339&gt;=0,'Calculations for Amort'!C339,"")</f>
        <v>#NUM!</v>
      </c>
      <c r="E351" s="20" t="e">
        <f t="shared" si="15"/>
        <v>#NUM!</v>
      </c>
      <c r="F351" s="26" t="e">
        <f t="shared" si="16"/>
        <v>#NUM!</v>
      </c>
      <c r="H351" s="26" t="e">
        <f t="shared" si="17"/>
        <v>#NUM!</v>
      </c>
      <c r="BJ351" s="1"/>
      <c r="BK351" s="1"/>
      <c r="BL351" s="1"/>
      <c r="BM351" s="1"/>
      <c r="BN351" s="1"/>
      <c r="BO351" s="1"/>
      <c r="BP351" s="1"/>
      <c r="BQ351" s="1"/>
      <c r="BR351" s="1"/>
      <c r="BS351" s="1"/>
    </row>
    <row r="352" spans="2:71" ht="15">
      <c r="B352" s="44">
        <v>48914</v>
      </c>
      <c r="C352" s="46">
        <v>336</v>
      </c>
      <c r="D352" s="26" t="e">
        <f>IF('Calculations for Amort'!C340&gt;=0,'Calculations for Amort'!C340,"")</f>
        <v>#NUM!</v>
      </c>
      <c r="E352" s="20" t="e">
        <f t="shared" si="15"/>
        <v>#NUM!</v>
      </c>
      <c r="F352" s="26" t="e">
        <f t="shared" si="16"/>
        <v>#NUM!</v>
      </c>
      <c r="H352" s="26" t="e">
        <f t="shared" si="17"/>
        <v>#NUM!</v>
      </c>
      <c r="BJ352" s="1"/>
      <c r="BK352" s="1"/>
      <c r="BL352" s="1"/>
      <c r="BM352" s="1"/>
      <c r="BN352" s="1"/>
      <c r="BO352" s="1"/>
      <c r="BP352" s="1"/>
      <c r="BQ352" s="1"/>
      <c r="BR352" s="1"/>
      <c r="BS352" s="1"/>
    </row>
    <row r="353" spans="2:71" ht="15">
      <c r="B353" s="44">
        <v>48945</v>
      </c>
      <c r="C353" s="45">
        <v>337</v>
      </c>
      <c r="D353" s="26" t="e">
        <f>IF('Calculations for Amort'!C341&gt;=0,'Calculations for Amort'!C341,"")</f>
        <v>#NUM!</v>
      </c>
      <c r="E353" s="20" t="e">
        <f t="shared" si="15"/>
        <v>#NUM!</v>
      </c>
      <c r="F353" s="26" t="e">
        <f t="shared" si="16"/>
        <v>#NUM!</v>
      </c>
      <c r="H353" s="26" t="e">
        <f t="shared" si="17"/>
        <v>#NUM!</v>
      </c>
      <c r="BJ353" s="1"/>
      <c r="BK353" s="1"/>
      <c r="BL353" s="1"/>
      <c r="BM353" s="1"/>
      <c r="BN353" s="1"/>
      <c r="BO353" s="1"/>
      <c r="BP353" s="1"/>
      <c r="BQ353" s="1"/>
      <c r="BR353" s="1"/>
      <c r="BS353" s="1"/>
    </row>
    <row r="354" spans="2:71" ht="15">
      <c r="B354" s="44">
        <v>48976</v>
      </c>
      <c r="C354" s="46">
        <v>338</v>
      </c>
      <c r="D354" s="26" t="e">
        <f>IF('Calculations for Amort'!C342&gt;=0,'Calculations for Amort'!C342,"")</f>
        <v>#NUM!</v>
      </c>
      <c r="E354" s="20" t="e">
        <f t="shared" si="15"/>
        <v>#NUM!</v>
      </c>
      <c r="F354" s="26" t="e">
        <f t="shared" si="16"/>
        <v>#NUM!</v>
      </c>
      <c r="H354" s="26" t="e">
        <f t="shared" si="17"/>
        <v>#NUM!</v>
      </c>
      <c r="BJ354" s="1"/>
      <c r="BK354" s="1"/>
      <c r="BL354" s="1"/>
      <c r="BM354" s="1"/>
      <c r="BN354" s="1"/>
      <c r="BO354" s="1"/>
      <c r="BP354" s="1"/>
      <c r="BQ354" s="1"/>
      <c r="BR354" s="1"/>
      <c r="BS354" s="1"/>
    </row>
    <row r="355" spans="2:71" ht="15">
      <c r="B355" s="44">
        <v>49004</v>
      </c>
      <c r="C355" s="45">
        <v>339</v>
      </c>
      <c r="D355" s="26" t="e">
        <f>IF('Calculations for Amort'!C343&gt;=0,'Calculations for Amort'!C343,"")</f>
        <v>#NUM!</v>
      </c>
      <c r="E355" s="20" t="e">
        <f t="shared" si="15"/>
        <v>#NUM!</v>
      </c>
      <c r="F355" s="26" t="e">
        <f t="shared" si="16"/>
        <v>#NUM!</v>
      </c>
      <c r="H355" s="26" t="e">
        <f t="shared" si="17"/>
        <v>#NUM!</v>
      </c>
      <c r="BJ355" s="1"/>
      <c r="BK355" s="1"/>
      <c r="BL355" s="1"/>
      <c r="BM355" s="1"/>
      <c r="BN355" s="1"/>
      <c r="BO355" s="1"/>
      <c r="BP355" s="1"/>
      <c r="BQ355" s="1"/>
      <c r="BR355" s="1"/>
      <c r="BS355" s="1"/>
    </row>
    <row r="356" spans="2:71" ht="15">
      <c r="B356" s="44">
        <v>49035</v>
      </c>
      <c r="C356" s="46">
        <v>340</v>
      </c>
      <c r="D356" s="26" t="e">
        <f>IF('Calculations for Amort'!C344&gt;=0,'Calculations for Amort'!C344,"")</f>
        <v>#NUM!</v>
      </c>
      <c r="E356" s="20" t="e">
        <f t="shared" si="15"/>
        <v>#NUM!</v>
      </c>
      <c r="F356" s="26" t="e">
        <f t="shared" si="16"/>
        <v>#NUM!</v>
      </c>
      <c r="H356" s="26" t="e">
        <f t="shared" si="17"/>
        <v>#NUM!</v>
      </c>
      <c r="BJ356" s="1"/>
      <c r="BK356" s="1"/>
      <c r="BL356" s="1"/>
      <c r="BM356" s="1"/>
      <c r="BN356" s="1"/>
      <c r="BO356" s="1"/>
      <c r="BP356" s="1"/>
      <c r="BQ356" s="1"/>
      <c r="BR356" s="1"/>
      <c r="BS356" s="1"/>
    </row>
    <row r="357" spans="2:71" ht="15">
      <c r="B357" s="44">
        <v>49065</v>
      </c>
      <c r="C357" s="45">
        <v>341</v>
      </c>
      <c r="D357" s="26" t="e">
        <f>IF('Calculations for Amort'!C345&gt;=0,'Calculations for Amort'!C345,"")</f>
        <v>#NUM!</v>
      </c>
      <c r="E357" s="20" t="e">
        <f t="shared" si="15"/>
        <v>#NUM!</v>
      </c>
      <c r="F357" s="26" t="e">
        <f t="shared" si="16"/>
        <v>#NUM!</v>
      </c>
      <c r="H357" s="26" t="e">
        <f t="shared" si="17"/>
        <v>#NUM!</v>
      </c>
      <c r="BJ357" s="1"/>
      <c r="BK357" s="1"/>
      <c r="BL357" s="1"/>
      <c r="BM357" s="1"/>
      <c r="BN357" s="1"/>
      <c r="BO357" s="1"/>
      <c r="BP357" s="1"/>
      <c r="BQ357" s="1"/>
      <c r="BR357" s="1"/>
      <c r="BS357" s="1"/>
    </row>
    <row r="358" spans="2:71" ht="15">
      <c r="B358" s="44">
        <v>49096</v>
      </c>
      <c r="C358" s="46">
        <v>342</v>
      </c>
      <c r="D358" s="26" t="e">
        <f>IF('Calculations for Amort'!C346&gt;=0,'Calculations for Amort'!C346,"")</f>
        <v>#NUM!</v>
      </c>
      <c r="E358" s="20" t="e">
        <f t="shared" si="15"/>
        <v>#NUM!</v>
      </c>
      <c r="F358" s="26" t="e">
        <f t="shared" si="16"/>
        <v>#NUM!</v>
      </c>
      <c r="H358" s="26" t="e">
        <f t="shared" si="17"/>
        <v>#NUM!</v>
      </c>
      <c r="BJ358" s="1"/>
      <c r="BK358" s="1"/>
      <c r="BL358" s="1"/>
      <c r="BM358" s="1"/>
      <c r="BN358" s="1"/>
      <c r="BO358" s="1"/>
      <c r="BP358" s="1"/>
      <c r="BQ358" s="1"/>
      <c r="BR358" s="1"/>
      <c r="BS358" s="1"/>
    </row>
    <row r="359" spans="2:71" ht="15">
      <c r="B359" s="44">
        <v>49126</v>
      </c>
      <c r="C359" s="45">
        <v>343</v>
      </c>
      <c r="D359" s="26" t="e">
        <f>IF('Calculations for Amort'!C347&gt;=0,'Calculations for Amort'!C347,"")</f>
        <v>#NUM!</v>
      </c>
      <c r="E359" s="20" t="e">
        <f t="shared" si="15"/>
        <v>#NUM!</v>
      </c>
      <c r="F359" s="26" t="e">
        <f t="shared" si="16"/>
        <v>#NUM!</v>
      </c>
      <c r="H359" s="26" t="e">
        <f t="shared" si="17"/>
        <v>#NUM!</v>
      </c>
      <c r="BJ359" s="1"/>
      <c r="BK359" s="1"/>
      <c r="BL359" s="1"/>
      <c r="BM359" s="1"/>
      <c r="BN359" s="1"/>
      <c r="BO359" s="1"/>
      <c r="BP359" s="1"/>
      <c r="BQ359" s="1"/>
      <c r="BR359" s="1"/>
      <c r="BS359" s="1"/>
    </row>
    <row r="360" spans="2:71" ht="15">
      <c r="B360" s="44">
        <v>49157</v>
      </c>
      <c r="C360" s="46">
        <v>344</v>
      </c>
      <c r="D360" s="26" t="e">
        <f>IF('Calculations for Amort'!C348&gt;=0,'Calculations for Amort'!C348,"")</f>
        <v>#NUM!</v>
      </c>
      <c r="E360" s="20" t="e">
        <f t="shared" si="15"/>
        <v>#NUM!</v>
      </c>
      <c r="F360" s="26" t="e">
        <f t="shared" si="16"/>
        <v>#NUM!</v>
      </c>
      <c r="H360" s="26" t="e">
        <f t="shared" si="17"/>
        <v>#NUM!</v>
      </c>
      <c r="BJ360" s="1"/>
      <c r="BK360" s="1"/>
      <c r="BL360" s="1"/>
      <c r="BM360" s="1"/>
      <c r="BN360" s="1"/>
      <c r="BO360" s="1"/>
      <c r="BP360" s="1"/>
      <c r="BQ360" s="1"/>
      <c r="BR360" s="1"/>
      <c r="BS360" s="1"/>
    </row>
    <row r="361" spans="2:71" ht="15">
      <c r="B361" s="44">
        <v>49188</v>
      </c>
      <c r="C361" s="45">
        <v>345</v>
      </c>
      <c r="D361" s="26" t="e">
        <f>IF('Calculations for Amort'!C349&gt;=0,'Calculations for Amort'!C349,"")</f>
        <v>#NUM!</v>
      </c>
      <c r="E361" s="20" t="e">
        <f t="shared" si="15"/>
        <v>#NUM!</v>
      </c>
      <c r="F361" s="26" t="e">
        <f t="shared" si="16"/>
        <v>#NUM!</v>
      </c>
      <c r="H361" s="26" t="e">
        <f t="shared" si="17"/>
        <v>#NUM!</v>
      </c>
      <c r="BJ361" s="1"/>
      <c r="BK361" s="1"/>
      <c r="BL361" s="1"/>
      <c r="BM361" s="1"/>
      <c r="BN361" s="1"/>
      <c r="BO361" s="1"/>
      <c r="BP361" s="1"/>
      <c r="BQ361" s="1"/>
      <c r="BR361" s="1"/>
      <c r="BS361" s="1"/>
    </row>
    <row r="362" spans="2:71" ht="15">
      <c r="B362" s="44">
        <v>49218</v>
      </c>
      <c r="C362" s="46">
        <v>346</v>
      </c>
      <c r="D362" s="26" t="e">
        <f>IF('Calculations for Amort'!C350&gt;=0,'Calculations for Amort'!C350,"")</f>
        <v>#NUM!</v>
      </c>
      <c r="E362" s="20" t="e">
        <f t="shared" si="15"/>
        <v>#NUM!</v>
      </c>
      <c r="F362" s="26" t="e">
        <f t="shared" si="16"/>
        <v>#NUM!</v>
      </c>
      <c r="H362" s="26" t="e">
        <f t="shared" si="17"/>
        <v>#NUM!</v>
      </c>
      <c r="BJ362" s="1"/>
      <c r="BK362" s="1"/>
      <c r="BL362" s="1"/>
      <c r="BM362" s="1"/>
      <c r="BN362" s="1"/>
      <c r="BO362" s="1"/>
      <c r="BP362" s="1"/>
      <c r="BQ362" s="1"/>
      <c r="BR362" s="1"/>
      <c r="BS362" s="1"/>
    </row>
    <row r="363" spans="2:71" ht="15">
      <c r="B363" s="44">
        <v>49249</v>
      </c>
      <c r="C363" s="45">
        <v>347</v>
      </c>
      <c r="D363" s="26" t="e">
        <f>IF('Calculations for Amort'!C351&gt;=0,'Calculations for Amort'!C351,"")</f>
        <v>#NUM!</v>
      </c>
      <c r="E363" s="20" t="e">
        <f t="shared" si="15"/>
        <v>#NUM!</v>
      </c>
      <c r="F363" s="26" t="e">
        <f t="shared" si="16"/>
        <v>#NUM!</v>
      </c>
      <c r="H363" s="26" t="e">
        <f t="shared" si="17"/>
        <v>#NUM!</v>
      </c>
      <c r="BJ363" s="1"/>
      <c r="BK363" s="1"/>
      <c r="BL363" s="1"/>
      <c r="BM363" s="1"/>
      <c r="BN363" s="1"/>
      <c r="BO363" s="1"/>
      <c r="BP363" s="1"/>
      <c r="BQ363" s="1"/>
      <c r="BR363" s="1"/>
      <c r="BS363" s="1"/>
    </row>
    <row r="364" spans="2:71" ht="15">
      <c r="B364" s="44">
        <v>49279</v>
      </c>
      <c r="C364" s="46">
        <v>348</v>
      </c>
      <c r="D364" s="26" t="e">
        <f>IF('Calculations for Amort'!C352&gt;=0,'Calculations for Amort'!C352,"")</f>
        <v>#NUM!</v>
      </c>
      <c r="E364" s="20" t="e">
        <f t="shared" si="15"/>
        <v>#NUM!</v>
      </c>
      <c r="F364" s="26" t="e">
        <f t="shared" si="16"/>
        <v>#NUM!</v>
      </c>
      <c r="H364" s="26" t="e">
        <f t="shared" si="17"/>
        <v>#NUM!</v>
      </c>
      <c r="BJ364" s="1"/>
      <c r="BK364" s="1"/>
      <c r="BL364" s="1"/>
      <c r="BM364" s="1"/>
      <c r="BN364" s="1"/>
      <c r="BO364" s="1"/>
      <c r="BP364" s="1"/>
      <c r="BQ364" s="1"/>
      <c r="BR364" s="1"/>
      <c r="BS364" s="1"/>
    </row>
    <row r="365" spans="2:71" ht="15">
      <c r="B365" s="44">
        <v>49310</v>
      </c>
      <c r="C365" s="45">
        <v>349</v>
      </c>
      <c r="D365" s="26" t="e">
        <f>IF('Calculations for Amort'!C353&gt;=0,'Calculations for Amort'!C353,"")</f>
        <v>#NUM!</v>
      </c>
      <c r="E365" s="20" t="e">
        <f t="shared" si="15"/>
        <v>#NUM!</v>
      </c>
      <c r="F365" s="26" t="e">
        <f t="shared" si="16"/>
        <v>#NUM!</v>
      </c>
      <c r="H365" s="26" t="e">
        <f t="shared" si="17"/>
        <v>#NUM!</v>
      </c>
      <c r="BJ365" s="1"/>
      <c r="BK365" s="1"/>
      <c r="BL365" s="1"/>
      <c r="BM365" s="1"/>
      <c r="BN365" s="1"/>
      <c r="BO365" s="1"/>
      <c r="BP365" s="1"/>
      <c r="BQ365" s="1"/>
      <c r="BR365" s="1"/>
      <c r="BS365" s="1"/>
    </row>
    <row r="366" spans="2:71" ht="15">
      <c r="B366" s="44">
        <v>49341</v>
      </c>
      <c r="C366" s="46">
        <v>350</v>
      </c>
      <c r="D366" s="26" t="e">
        <f>IF('Calculations for Amort'!C354&gt;=0,'Calculations for Amort'!C354,"")</f>
        <v>#NUM!</v>
      </c>
      <c r="E366" s="20" t="e">
        <f t="shared" si="15"/>
        <v>#NUM!</v>
      </c>
      <c r="F366" s="26" t="e">
        <f t="shared" si="16"/>
        <v>#NUM!</v>
      </c>
      <c r="H366" s="26" t="e">
        <f t="shared" si="17"/>
        <v>#NUM!</v>
      </c>
      <c r="BJ366" s="1"/>
      <c r="BK366" s="1"/>
      <c r="BL366" s="1"/>
      <c r="BM366" s="1"/>
      <c r="BN366" s="1"/>
      <c r="BO366" s="1"/>
      <c r="BP366" s="1"/>
      <c r="BQ366" s="1"/>
      <c r="BR366" s="1"/>
      <c r="BS366" s="1"/>
    </row>
    <row r="367" spans="2:71" ht="15">
      <c r="B367" s="44">
        <v>49369</v>
      </c>
      <c r="C367" s="45">
        <v>351</v>
      </c>
      <c r="D367" s="26" t="e">
        <f>IF('Calculations for Amort'!C355&gt;=0,'Calculations for Amort'!C355,"")</f>
        <v>#NUM!</v>
      </c>
      <c r="E367" s="20" t="e">
        <f t="shared" si="15"/>
        <v>#NUM!</v>
      </c>
      <c r="F367" s="26" t="e">
        <f t="shared" si="16"/>
        <v>#NUM!</v>
      </c>
      <c r="H367" s="26" t="e">
        <f t="shared" si="17"/>
        <v>#NUM!</v>
      </c>
      <c r="BJ367" s="1"/>
      <c r="BK367" s="1"/>
      <c r="BL367" s="1"/>
      <c r="BM367" s="1"/>
      <c r="BN367" s="1"/>
      <c r="BO367" s="1"/>
      <c r="BP367" s="1"/>
      <c r="BQ367" s="1"/>
      <c r="BR367" s="1"/>
      <c r="BS367" s="1"/>
    </row>
    <row r="368" spans="2:71" ht="15">
      <c r="B368" s="44">
        <v>49400</v>
      </c>
      <c r="C368" s="46">
        <v>352</v>
      </c>
      <c r="D368" s="26" t="e">
        <f>IF('Calculations for Amort'!C356&gt;=0,'Calculations for Amort'!C356,"")</f>
        <v>#NUM!</v>
      </c>
      <c r="E368" s="20" t="e">
        <f t="shared" si="15"/>
        <v>#NUM!</v>
      </c>
      <c r="F368" s="26" t="e">
        <f t="shared" si="16"/>
        <v>#NUM!</v>
      </c>
      <c r="H368" s="26" t="e">
        <f t="shared" si="17"/>
        <v>#NUM!</v>
      </c>
      <c r="BJ368" s="1"/>
      <c r="BK368" s="1"/>
      <c r="BL368" s="1"/>
      <c r="BM368" s="1"/>
      <c r="BN368" s="1"/>
      <c r="BO368" s="1"/>
      <c r="BP368" s="1"/>
      <c r="BQ368" s="1"/>
      <c r="BR368" s="1"/>
      <c r="BS368" s="1"/>
    </row>
    <row r="369" spans="2:71" ht="15">
      <c r="B369" s="44">
        <v>49430</v>
      </c>
      <c r="C369" s="45">
        <v>353</v>
      </c>
      <c r="D369" s="26" t="e">
        <f>IF('Calculations for Amort'!C357&gt;=0,'Calculations for Amort'!C357,"")</f>
        <v>#NUM!</v>
      </c>
      <c r="E369" s="20" t="e">
        <f t="shared" si="15"/>
        <v>#NUM!</v>
      </c>
      <c r="F369" s="26" t="e">
        <f t="shared" si="16"/>
        <v>#NUM!</v>
      </c>
      <c r="H369" s="26" t="e">
        <f t="shared" si="17"/>
        <v>#NUM!</v>
      </c>
      <c r="BJ369" s="1"/>
      <c r="BK369" s="1"/>
      <c r="BL369" s="1"/>
      <c r="BM369" s="1"/>
      <c r="BN369" s="1"/>
      <c r="BO369" s="1"/>
      <c r="BP369" s="1"/>
      <c r="BQ369" s="1"/>
      <c r="BR369" s="1"/>
      <c r="BS369" s="1"/>
    </row>
    <row r="370" spans="2:71" ht="15">
      <c r="B370" s="44">
        <v>49461</v>
      </c>
      <c r="C370" s="46">
        <v>354</v>
      </c>
      <c r="D370" s="26" t="e">
        <f>IF('Calculations for Amort'!C358&gt;=0,'Calculations for Amort'!C358,"")</f>
        <v>#NUM!</v>
      </c>
      <c r="E370" s="20" t="e">
        <f t="shared" si="15"/>
        <v>#NUM!</v>
      </c>
      <c r="F370" s="26" t="e">
        <f t="shared" si="16"/>
        <v>#NUM!</v>
      </c>
      <c r="H370" s="26" t="e">
        <f t="shared" si="17"/>
        <v>#NUM!</v>
      </c>
      <c r="BJ370" s="1"/>
      <c r="BK370" s="1"/>
      <c r="BL370" s="1"/>
      <c r="BM370" s="1"/>
      <c r="BN370" s="1"/>
      <c r="BO370" s="1"/>
      <c r="BP370" s="1"/>
      <c r="BQ370" s="1"/>
      <c r="BR370" s="1"/>
      <c r="BS370" s="1"/>
    </row>
    <row r="371" spans="2:71" ht="15">
      <c r="B371" s="44">
        <v>49491</v>
      </c>
      <c r="C371" s="45">
        <v>355</v>
      </c>
      <c r="D371" s="26" t="e">
        <f>IF('Calculations for Amort'!C359&gt;=0,'Calculations for Amort'!C359,"")</f>
        <v>#NUM!</v>
      </c>
      <c r="E371" s="20" t="e">
        <f t="shared" si="15"/>
        <v>#NUM!</v>
      </c>
      <c r="F371" s="26" t="e">
        <f t="shared" si="16"/>
        <v>#NUM!</v>
      </c>
      <c r="H371" s="26" t="e">
        <f t="shared" si="17"/>
        <v>#NUM!</v>
      </c>
      <c r="BJ371" s="1"/>
      <c r="BK371" s="1"/>
      <c r="BL371" s="1"/>
      <c r="BM371" s="1"/>
      <c r="BN371" s="1"/>
      <c r="BO371" s="1"/>
      <c r="BP371" s="1"/>
      <c r="BQ371" s="1"/>
      <c r="BR371" s="1"/>
      <c r="BS371" s="1"/>
    </row>
    <row r="372" spans="2:71" ht="15">
      <c r="B372" s="44">
        <v>49522</v>
      </c>
      <c r="C372" s="46">
        <v>356</v>
      </c>
      <c r="D372" s="26" t="e">
        <f>IF('Calculations for Amort'!C360&gt;=0,'Calculations for Amort'!C360,"")</f>
        <v>#NUM!</v>
      </c>
      <c r="E372" s="20" t="e">
        <f t="shared" si="15"/>
        <v>#NUM!</v>
      </c>
      <c r="F372" s="26" t="e">
        <f t="shared" si="16"/>
        <v>#NUM!</v>
      </c>
      <c r="H372" s="26" t="e">
        <f t="shared" si="17"/>
        <v>#NUM!</v>
      </c>
      <c r="BJ372" s="1"/>
      <c r="BK372" s="1"/>
      <c r="BL372" s="1"/>
      <c r="BM372" s="1"/>
      <c r="BN372" s="1"/>
      <c r="BO372" s="1"/>
      <c r="BP372" s="1"/>
      <c r="BQ372" s="1"/>
      <c r="BR372" s="1"/>
      <c r="BS372" s="1"/>
    </row>
    <row r="373" spans="2:71" ht="15">
      <c r="B373" s="44">
        <v>49553</v>
      </c>
      <c r="C373" s="45">
        <v>357</v>
      </c>
      <c r="D373" s="26" t="e">
        <f>IF('Calculations for Amort'!C361&gt;=0,'Calculations for Amort'!C361,"")</f>
        <v>#NUM!</v>
      </c>
      <c r="E373" s="20" t="e">
        <f t="shared" si="15"/>
        <v>#NUM!</v>
      </c>
      <c r="F373" s="26" t="e">
        <f t="shared" si="16"/>
        <v>#NUM!</v>
      </c>
      <c r="H373" s="26" t="e">
        <f t="shared" si="17"/>
        <v>#NUM!</v>
      </c>
      <c r="BJ373" s="1"/>
      <c r="BK373" s="1"/>
      <c r="BL373" s="1"/>
      <c r="BM373" s="1"/>
      <c r="BN373" s="1"/>
      <c r="BO373" s="1"/>
      <c r="BP373" s="1"/>
      <c r="BQ373" s="1"/>
      <c r="BR373" s="1"/>
      <c r="BS373" s="1"/>
    </row>
    <row r="374" spans="2:71" ht="15">
      <c r="B374" s="44">
        <v>49583</v>
      </c>
      <c r="C374" s="46">
        <v>358</v>
      </c>
      <c r="D374" s="26" t="e">
        <f>IF('Calculations for Amort'!C362&gt;=0,'Calculations for Amort'!C362,"")</f>
        <v>#NUM!</v>
      </c>
      <c r="E374" s="20" t="e">
        <f t="shared" si="15"/>
        <v>#NUM!</v>
      </c>
      <c r="F374" s="26" t="e">
        <f t="shared" si="16"/>
        <v>#NUM!</v>
      </c>
      <c r="H374" s="26" t="e">
        <f t="shared" si="17"/>
        <v>#NUM!</v>
      </c>
      <c r="BJ374" s="1"/>
      <c r="BK374" s="1"/>
      <c r="BL374" s="1"/>
      <c r="BM374" s="1"/>
      <c r="BN374" s="1"/>
      <c r="BO374" s="1"/>
      <c r="BP374" s="1"/>
      <c r="BQ374" s="1"/>
      <c r="BR374" s="1"/>
      <c r="BS374" s="1"/>
    </row>
    <row r="375" spans="2:71" ht="15">
      <c r="B375" s="44">
        <v>49614</v>
      </c>
      <c r="C375" s="45">
        <v>359</v>
      </c>
      <c r="D375" s="26" t="e">
        <f>IF('Calculations for Amort'!C363&gt;=0,'Calculations for Amort'!C363,"")</f>
        <v>#NUM!</v>
      </c>
      <c r="E375" s="20" t="e">
        <f t="shared" si="15"/>
        <v>#NUM!</v>
      </c>
      <c r="F375" s="26" t="e">
        <f t="shared" si="16"/>
        <v>#NUM!</v>
      </c>
      <c r="H375" s="26" t="e">
        <f t="shared" si="17"/>
        <v>#NUM!</v>
      </c>
      <c r="BJ375" s="1"/>
      <c r="BK375" s="1"/>
      <c r="BL375" s="1"/>
      <c r="BM375" s="1"/>
      <c r="BN375" s="1"/>
      <c r="BO375" s="1"/>
      <c r="BP375" s="1"/>
      <c r="BQ375" s="1"/>
      <c r="BR375" s="1"/>
      <c r="BS375" s="1"/>
    </row>
    <row r="376" spans="2:71" ht="15">
      <c r="B376" s="44">
        <v>49644</v>
      </c>
      <c r="C376" s="46">
        <v>360</v>
      </c>
      <c r="D376" s="26" t="e">
        <f>IF('Calculations for Amort'!C364&gt;=0,'Calculations for Amort'!C364,"")</f>
        <v>#NUM!</v>
      </c>
      <c r="E376" s="20" t="e">
        <f t="shared" si="15"/>
        <v>#NUM!</v>
      </c>
      <c r="F376" s="26" t="e">
        <f t="shared" si="16"/>
        <v>#NUM!</v>
      </c>
      <c r="H376" s="26" t="e">
        <f t="shared" si="17"/>
        <v>#NUM!</v>
      </c>
      <c r="BJ376" s="1"/>
      <c r="BK376" s="1"/>
      <c r="BL376" s="1"/>
      <c r="BM376" s="1"/>
      <c r="BN376" s="1"/>
      <c r="BO376" s="1"/>
      <c r="BP376" s="1"/>
      <c r="BQ376" s="1"/>
      <c r="BR376" s="1"/>
      <c r="BS376" s="1"/>
    </row>
    <row r="377" spans="2:71" ht="15">
      <c r="B377" s="44">
        <v>49675</v>
      </c>
      <c r="C377" s="45">
        <v>361</v>
      </c>
      <c r="D377" s="26">
        <f>IF('Calculations for Amort'!C365&gt;=0,'Calculations for Amort'!C365,"")</f>
        <v>0</v>
      </c>
      <c r="E377" s="20">
        <f t="shared" si="15"/>
        <v>0</v>
      </c>
      <c r="F377" s="26">
        <f t="shared" si="16"/>
        <v>0</v>
      </c>
      <c r="H377" s="26">
        <f t="shared" si="17"/>
        <v>0</v>
      </c>
      <c r="BJ377" s="1"/>
      <c r="BK377" s="1"/>
      <c r="BL377" s="1"/>
      <c r="BM377" s="1"/>
      <c r="BN377" s="1"/>
      <c r="BO377" s="1"/>
      <c r="BP377" s="1"/>
      <c r="BQ377" s="1"/>
      <c r="BR377" s="1"/>
      <c r="BS377" s="1"/>
    </row>
    <row r="378" spans="2:71" ht="15">
      <c r="B378" s="44">
        <v>49706</v>
      </c>
      <c r="C378" s="46">
        <v>362</v>
      </c>
      <c r="D378" s="26">
        <f>IF('Calculations for Amort'!C366&gt;=0,'Calculations for Amort'!C366,"")</f>
        <v>0</v>
      </c>
      <c r="E378" s="20">
        <f t="shared" si="15"/>
        <v>0</v>
      </c>
      <c r="F378" s="26">
        <f t="shared" si="16"/>
        <v>0</v>
      </c>
      <c r="H378" s="26">
        <f t="shared" si="17"/>
        <v>0</v>
      </c>
      <c r="I378" s="20"/>
      <c r="J378" s="20"/>
      <c r="BJ378" s="1"/>
      <c r="BK378" s="1"/>
      <c r="BL378" s="1"/>
      <c r="BM378" s="1"/>
      <c r="BN378" s="1"/>
      <c r="BO378" s="1"/>
      <c r="BP378" s="1"/>
      <c r="BQ378" s="1"/>
      <c r="BR378" s="1"/>
      <c r="BS378" s="1"/>
    </row>
    <row r="379" spans="2:71" ht="15">
      <c r="B379" s="44">
        <v>49735</v>
      </c>
      <c r="C379" s="45">
        <v>363</v>
      </c>
      <c r="D379" s="26">
        <f>IF('Calculations for Amort'!C367&gt;=0,'Calculations for Amort'!C367,"")</f>
        <v>0</v>
      </c>
      <c r="E379" s="20">
        <f t="shared" si="15"/>
        <v>0</v>
      </c>
      <c r="F379" s="26">
        <f t="shared" si="16"/>
        <v>0</v>
      </c>
      <c r="H379" s="26">
        <f t="shared" si="17"/>
        <v>0</v>
      </c>
      <c r="I379" s="20"/>
      <c r="J379" s="20"/>
      <c r="BJ379" s="1"/>
      <c r="BK379" s="1"/>
      <c r="BL379" s="1"/>
      <c r="BM379" s="1"/>
      <c r="BN379" s="1"/>
      <c r="BO379" s="1"/>
      <c r="BP379" s="1"/>
      <c r="BQ379" s="1"/>
      <c r="BR379" s="1"/>
      <c r="BS379" s="1"/>
    </row>
    <row r="380" spans="2:71" ht="15">
      <c r="B380" s="44">
        <v>49766</v>
      </c>
      <c r="C380" s="46">
        <v>364</v>
      </c>
      <c r="D380" s="26">
        <f>IF('Calculations for Amort'!C368&gt;=0,'Calculations for Amort'!C368,"")</f>
        <v>0</v>
      </c>
      <c r="E380" s="20">
        <f t="shared" si="15"/>
        <v>0</v>
      </c>
      <c r="F380" s="26">
        <f t="shared" si="16"/>
        <v>0</v>
      </c>
      <c r="H380" s="26">
        <f t="shared" si="17"/>
        <v>0</v>
      </c>
      <c r="I380" s="20"/>
      <c r="J380" s="20"/>
      <c r="BJ380" s="1"/>
      <c r="BK380" s="1"/>
      <c r="BL380" s="1"/>
      <c r="BM380" s="1"/>
      <c r="BN380" s="1"/>
      <c r="BO380" s="1"/>
      <c r="BP380" s="1"/>
      <c r="BQ380" s="1"/>
      <c r="BR380" s="1"/>
      <c r="BS380" s="1"/>
    </row>
    <row r="381" spans="2:71" ht="15">
      <c r="B381" s="44">
        <v>49796</v>
      </c>
      <c r="C381" s="45">
        <v>365</v>
      </c>
      <c r="D381" s="26">
        <f>IF('Calculations for Amort'!C369&gt;=0,'Calculations for Amort'!C369,"")</f>
        <v>0</v>
      </c>
      <c r="E381" s="20">
        <f t="shared" si="15"/>
        <v>0</v>
      </c>
      <c r="F381" s="26">
        <f t="shared" si="16"/>
        <v>0</v>
      </c>
      <c r="H381" s="26">
        <f t="shared" si="17"/>
        <v>0</v>
      </c>
      <c r="I381" s="20"/>
      <c r="J381" s="20"/>
      <c r="BJ381" s="1"/>
      <c r="BK381" s="1"/>
      <c r="BL381" s="1"/>
      <c r="BM381" s="1"/>
      <c r="BN381" s="1"/>
      <c r="BO381" s="1"/>
      <c r="BP381" s="1"/>
      <c r="BQ381" s="1"/>
      <c r="BR381" s="1"/>
      <c r="BS381" s="1"/>
    </row>
    <row r="382" spans="2:71" ht="15">
      <c r="B382" s="44">
        <v>49827</v>
      </c>
      <c r="C382" s="46">
        <v>366</v>
      </c>
      <c r="D382" s="26">
        <f>IF('Calculations for Amort'!C370&gt;=0,'Calculations for Amort'!C370,"")</f>
        <v>0</v>
      </c>
      <c r="E382" s="20">
        <f t="shared" si="15"/>
        <v>0</v>
      </c>
      <c r="F382" s="26">
        <f t="shared" si="16"/>
        <v>0</v>
      </c>
      <c r="H382" s="26">
        <f t="shared" si="17"/>
        <v>0</v>
      </c>
      <c r="I382" s="20"/>
      <c r="J382" s="20"/>
      <c r="BJ382" s="1"/>
      <c r="BK382" s="1"/>
      <c r="BL382" s="1"/>
      <c r="BM382" s="1"/>
      <c r="BN382" s="1"/>
      <c r="BO382" s="1"/>
      <c r="BP382" s="1"/>
      <c r="BQ382" s="1"/>
      <c r="BR382" s="1"/>
      <c r="BS382" s="1"/>
    </row>
    <row r="383" spans="2:71" ht="15">
      <c r="B383" s="44">
        <v>49857</v>
      </c>
      <c r="C383" s="45">
        <v>367</v>
      </c>
      <c r="D383" s="26">
        <f>IF('Calculations for Amort'!C371&gt;=0,'Calculations for Amort'!C371,"")</f>
        <v>0</v>
      </c>
      <c r="E383" s="20">
        <f t="shared" si="15"/>
        <v>0</v>
      </c>
      <c r="F383" s="26">
        <f t="shared" si="16"/>
        <v>0</v>
      </c>
      <c r="G383" s="20"/>
      <c r="H383" s="26">
        <f t="shared" si="17"/>
        <v>0</v>
      </c>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20"/>
      <c r="AW383" s="20"/>
      <c r="AX383" s="20"/>
      <c r="AY383" s="20"/>
      <c r="AZ383" s="20"/>
      <c r="BA383" s="20"/>
      <c r="BB383" s="20"/>
      <c r="BC383" s="20"/>
      <c r="BD383" s="20"/>
      <c r="BE383" s="20"/>
      <c r="BF383" s="20"/>
      <c r="BG383" s="20"/>
      <c r="BH383" s="20"/>
      <c r="BI383" s="20"/>
    </row>
    <row r="384" spans="2:71" ht="15">
      <c r="B384" s="44">
        <v>49888</v>
      </c>
      <c r="C384" s="46">
        <v>368</v>
      </c>
      <c r="D384" s="26">
        <f>IF('Calculations for Amort'!C372&gt;=0,'Calculations for Amort'!C372,"")</f>
        <v>0</v>
      </c>
      <c r="E384" s="20">
        <f t="shared" si="15"/>
        <v>0</v>
      </c>
      <c r="F384" s="26">
        <f t="shared" si="16"/>
        <v>0</v>
      </c>
      <c r="G384" s="20"/>
      <c r="H384" s="26">
        <f t="shared" si="17"/>
        <v>0</v>
      </c>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20"/>
      <c r="AW384" s="20"/>
      <c r="AX384" s="20"/>
      <c r="AY384" s="20"/>
      <c r="AZ384" s="20"/>
      <c r="BA384" s="20"/>
      <c r="BB384" s="20"/>
      <c r="BC384" s="20"/>
      <c r="BD384" s="20"/>
      <c r="BE384" s="20"/>
      <c r="BF384" s="20"/>
      <c r="BG384" s="20"/>
      <c r="BH384" s="20"/>
      <c r="BI384" s="20"/>
    </row>
    <row r="385" spans="2:61" ht="15">
      <c r="B385" s="44">
        <v>49919</v>
      </c>
      <c r="C385" s="45">
        <v>369</v>
      </c>
      <c r="D385" s="26">
        <f>IF('Calculations for Amort'!C373&gt;=0,'Calculations for Amort'!C373,"")</f>
        <v>0</v>
      </c>
      <c r="E385" s="20">
        <f t="shared" si="15"/>
        <v>0</v>
      </c>
      <c r="F385" s="26">
        <f t="shared" si="16"/>
        <v>0</v>
      </c>
      <c r="G385" s="20"/>
      <c r="H385" s="26">
        <f t="shared" si="17"/>
        <v>0</v>
      </c>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20"/>
      <c r="AW385" s="20"/>
      <c r="AX385" s="20"/>
      <c r="AY385" s="20"/>
      <c r="AZ385" s="20"/>
      <c r="BA385" s="20"/>
      <c r="BB385" s="20"/>
      <c r="BC385" s="20"/>
      <c r="BD385" s="20"/>
      <c r="BE385" s="20"/>
      <c r="BF385" s="20"/>
      <c r="BG385" s="20"/>
      <c r="BH385" s="20"/>
      <c r="BI385" s="20"/>
    </row>
    <row r="386" spans="2:61" ht="15">
      <c r="B386" s="44">
        <v>49949</v>
      </c>
      <c r="C386" s="46">
        <v>370</v>
      </c>
      <c r="D386" s="26">
        <f>IF('Calculations for Amort'!C374&gt;=0,'Calculations for Amort'!C374,"")</f>
        <v>0</v>
      </c>
      <c r="E386" s="20">
        <f t="shared" si="15"/>
        <v>0</v>
      </c>
      <c r="F386" s="26">
        <f t="shared" si="16"/>
        <v>0</v>
      </c>
      <c r="G386" s="20"/>
      <c r="H386" s="26">
        <f t="shared" si="17"/>
        <v>0</v>
      </c>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20"/>
      <c r="AW386" s="20"/>
      <c r="AX386" s="20"/>
      <c r="AY386" s="20"/>
      <c r="AZ386" s="20"/>
      <c r="BA386" s="20"/>
      <c r="BB386" s="20"/>
      <c r="BC386" s="20"/>
      <c r="BD386" s="20"/>
      <c r="BE386" s="20"/>
      <c r="BF386" s="20"/>
      <c r="BG386" s="20"/>
      <c r="BH386" s="20"/>
      <c r="BI386" s="20"/>
    </row>
    <row r="387" spans="2:61" ht="15">
      <c r="B387" s="44">
        <v>49980</v>
      </c>
      <c r="C387" s="45">
        <v>371</v>
      </c>
      <c r="D387" s="26">
        <f>IF('Calculations for Amort'!C375&gt;=0,'Calculations for Amort'!C375,"")</f>
        <v>0</v>
      </c>
      <c r="E387" s="20">
        <f t="shared" si="15"/>
        <v>0</v>
      </c>
      <c r="F387" s="26">
        <f t="shared" si="16"/>
        <v>0</v>
      </c>
      <c r="G387" s="20"/>
      <c r="H387" s="26">
        <f t="shared" si="17"/>
        <v>0</v>
      </c>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20"/>
      <c r="AW387" s="20"/>
      <c r="AX387" s="20"/>
      <c r="AY387" s="20"/>
      <c r="AZ387" s="20"/>
      <c r="BA387" s="20"/>
      <c r="BB387" s="20"/>
      <c r="BC387" s="20"/>
      <c r="BD387" s="20"/>
      <c r="BE387" s="20"/>
      <c r="BF387" s="20"/>
      <c r="BG387" s="20"/>
      <c r="BH387" s="20"/>
      <c r="BI387" s="20"/>
    </row>
    <row r="388" spans="2:61" ht="15">
      <c r="B388" s="44">
        <v>50010</v>
      </c>
      <c r="C388" s="46">
        <v>372</v>
      </c>
      <c r="D388" s="26">
        <f>IF('Calculations for Amort'!C376&gt;=0,'Calculations for Amort'!C376,"")</f>
        <v>0</v>
      </c>
      <c r="E388" s="20">
        <f t="shared" si="15"/>
        <v>0</v>
      </c>
      <c r="F388" s="26">
        <f t="shared" si="16"/>
        <v>0</v>
      </c>
      <c r="G388" s="20"/>
      <c r="H388" s="26">
        <f t="shared" si="17"/>
        <v>0</v>
      </c>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20"/>
      <c r="AW388" s="20"/>
      <c r="AX388" s="20"/>
      <c r="AY388" s="20"/>
      <c r="AZ388" s="20"/>
      <c r="BA388" s="20"/>
      <c r="BB388" s="20"/>
      <c r="BC388" s="20"/>
      <c r="BD388" s="20"/>
      <c r="BE388" s="20"/>
      <c r="BF388" s="20"/>
      <c r="BG388" s="20"/>
      <c r="BH388" s="20"/>
      <c r="BI388" s="20"/>
    </row>
    <row r="389" spans="2:61" ht="15">
      <c r="B389" s="44">
        <v>50041</v>
      </c>
      <c r="C389" s="45">
        <v>373</v>
      </c>
      <c r="D389" s="26">
        <f>IF('Calculations for Amort'!C377&gt;=0,'Calculations for Amort'!C377,"")</f>
        <v>0</v>
      </c>
      <c r="E389" s="20">
        <f t="shared" si="15"/>
        <v>0</v>
      </c>
      <c r="F389" s="26">
        <f t="shared" si="16"/>
        <v>0</v>
      </c>
      <c r="G389" s="20"/>
      <c r="H389" s="26">
        <f t="shared" si="17"/>
        <v>0</v>
      </c>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20"/>
      <c r="AW389" s="20"/>
      <c r="AX389" s="20"/>
      <c r="AY389" s="20"/>
      <c r="AZ389" s="20"/>
      <c r="BA389" s="20"/>
      <c r="BB389" s="20"/>
      <c r="BC389" s="20"/>
      <c r="BD389" s="20"/>
      <c r="BE389" s="20"/>
      <c r="BF389" s="20"/>
      <c r="BG389" s="20"/>
      <c r="BH389" s="20"/>
      <c r="BI389" s="20"/>
    </row>
    <row r="390" spans="2:61" ht="15">
      <c r="B390" s="44">
        <v>50072</v>
      </c>
      <c r="C390" s="46">
        <v>374</v>
      </c>
      <c r="D390" s="26">
        <f>IF('Calculations for Amort'!C378&gt;=0,'Calculations for Amort'!C378,"")</f>
        <v>0</v>
      </c>
      <c r="E390" s="20">
        <f t="shared" si="15"/>
        <v>0</v>
      </c>
      <c r="F390" s="26">
        <f t="shared" si="16"/>
        <v>0</v>
      </c>
      <c r="G390" s="20"/>
      <c r="H390" s="26">
        <f t="shared" si="17"/>
        <v>0</v>
      </c>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20"/>
      <c r="AW390" s="20"/>
      <c r="AX390" s="20"/>
      <c r="AY390" s="20"/>
      <c r="AZ390" s="20"/>
      <c r="BA390" s="20"/>
      <c r="BB390" s="20"/>
      <c r="BC390" s="20"/>
      <c r="BD390" s="20"/>
      <c r="BE390" s="20"/>
      <c r="BF390" s="20"/>
      <c r="BG390" s="20"/>
      <c r="BH390" s="20"/>
      <c r="BI390" s="20"/>
    </row>
    <row r="391" spans="2:61" ht="15">
      <c r="B391" s="44">
        <v>50100</v>
      </c>
      <c r="C391" s="45">
        <v>375</v>
      </c>
      <c r="D391" s="26">
        <f>IF('Calculations for Amort'!C379&gt;=0,'Calculations for Amort'!C379,"")</f>
        <v>0</v>
      </c>
      <c r="E391" s="20">
        <f t="shared" si="15"/>
        <v>0</v>
      </c>
      <c r="F391" s="26">
        <f t="shared" si="16"/>
        <v>0</v>
      </c>
      <c r="G391" s="20"/>
      <c r="H391" s="26">
        <f t="shared" si="17"/>
        <v>0</v>
      </c>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20"/>
      <c r="AW391" s="20"/>
      <c r="AX391" s="20"/>
      <c r="AY391" s="20"/>
      <c r="AZ391" s="20"/>
      <c r="BA391" s="20"/>
      <c r="BB391" s="20"/>
      <c r="BC391" s="20"/>
      <c r="BD391" s="20"/>
      <c r="BE391" s="20"/>
      <c r="BF391" s="20"/>
      <c r="BG391" s="20"/>
      <c r="BH391" s="20"/>
      <c r="BI391" s="20"/>
    </row>
    <row r="392" spans="2:61" ht="15">
      <c r="B392" s="44">
        <v>50131</v>
      </c>
      <c r="C392" s="46">
        <v>376</v>
      </c>
      <c r="D392" s="26">
        <f>IF('Calculations for Amort'!C380&gt;=0,'Calculations for Amort'!C380,"")</f>
        <v>0</v>
      </c>
      <c r="E392" s="20">
        <f t="shared" si="15"/>
        <v>0</v>
      </c>
      <c r="F392" s="26">
        <f t="shared" si="16"/>
        <v>0</v>
      </c>
      <c r="G392" s="20"/>
      <c r="H392" s="26">
        <f t="shared" si="17"/>
        <v>0</v>
      </c>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20"/>
      <c r="AW392" s="20"/>
      <c r="AX392" s="20"/>
      <c r="AY392" s="20"/>
      <c r="AZ392" s="20"/>
      <c r="BA392" s="20"/>
      <c r="BB392" s="20"/>
      <c r="BC392" s="20"/>
      <c r="BD392" s="20"/>
      <c r="BE392" s="20"/>
      <c r="BF392" s="20"/>
      <c r="BG392" s="20"/>
      <c r="BH392" s="20"/>
      <c r="BI392" s="20"/>
    </row>
    <row r="393" spans="2:61" ht="15">
      <c r="B393" s="44">
        <v>50161</v>
      </c>
      <c r="C393" s="45">
        <v>377</v>
      </c>
      <c r="D393" s="26">
        <f>IF('Calculations for Amort'!C381&gt;=0,'Calculations for Amort'!C381,"")</f>
        <v>0</v>
      </c>
      <c r="E393" s="20">
        <f t="shared" si="15"/>
        <v>0</v>
      </c>
      <c r="F393" s="26">
        <f t="shared" si="16"/>
        <v>0</v>
      </c>
      <c r="G393" s="20"/>
      <c r="H393" s="26">
        <f t="shared" si="17"/>
        <v>0</v>
      </c>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20"/>
      <c r="AW393" s="20"/>
      <c r="AX393" s="20"/>
      <c r="AY393" s="20"/>
      <c r="AZ393" s="20"/>
      <c r="BA393" s="20"/>
      <c r="BB393" s="20"/>
      <c r="BC393" s="20"/>
      <c r="BD393" s="20"/>
      <c r="BE393" s="20"/>
      <c r="BF393" s="20"/>
      <c r="BG393" s="20"/>
      <c r="BH393" s="20"/>
      <c r="BI393" s="20"/>
    </row>
    <row r="394" spans="2:61" ht="15">
      <c r="B394" s="44">
        <v>50192</v>
      </c>
      <c r="C394" s="46">
        <v>378</v>
      </c>
      <c r="D394" s="26">
        <f>IF('Calculations for Amort'!C382&gt;=0,'Calculations for Amort'!C382,"")</f>
        <v>0</v>
      </c>
      <c r="E394" s="20">
        <f t="shared" si="15"/>
        <v>0</v>
      </c>
      <c r="F394" s="26">
        <f t="shared" si="16"/>
        <v>0</v>
      </c>
      <c r="G394" s="20"/>
      <c r="H394" s="26">
        <f t="shared" si="17"/>
        <v>0</v>
      </c>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20"/>
      <c r="AW394" s="20"/>
      <c r="AX394" s="20"/>
      <c r="AY394" s="20"/>
      <c r="AZ394" s="20"/>
      <c r="BA394" s="20"/>
      <c r="BB394" s="20"/>
      <c r="BC394" s="20"/>
      <c r="BD394" s="20"/>
      <c r="BE394" s="20"/>
      <c r="BF394" s="20"/>
      <c r="BG394" s="20"/>
      <c r="BH394" s="20"/>
      <c r="BI394" s="20"/>
    </row>
    <row r="395" spans="2:61" ht="15">
      <c r="B395" s="44">
        <v>50222</v>
      </c>
      <c r="C395" s="45">
        <v>379</v>
      </c>
      <c r="D395" s="26">
        <f>IF('Calculations for Amort'!C383&gt;=0,'Calculations for Amort'!C383,"")</f>
        <v>0</v>
      </c>
      <c r="E395" s="20">
        <f t="shared" si="15"/>
        <v>0</v>
      </c>
      <c r="F395" s="26">
        <f t="shared" si="16"/>
        <v>0</v>
      </c>
      <c r="G395" s="20"/>
      <c r="H395" s="26">
        <f t="shared" si="17"/>
        <v>0</v>
      </c>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20"/>
      <c r="AW395" s="20"/>
      <c r="AX395" s="20"/>
      <c r="AY395" s="20"/>
      <c r="AZ395" s="20"/>
      <c r="BA395" s="20"/>
      <c r="BB395" s="20"/>
      <c r="BC395" s="20"/>
      <c r="BD395" s="20"/>
      <c r="BE395" s="20"/>
      <c r="BF395" s="20"/>
      <c r="BG395" s="20"/>
      <c r="BH395" s="20"/>
      <c r="BI395" s="20"/>
    </row>
    <row r="396" spans="2:61" ht="15">
      <c r="B396" s="44">
        <v>50253</v>
      </c>
      <c r="C396" s="46">
        <v>380</v>
      </c>
      <c r="D396" s="26">
        <f>IF('Calculations for Amort'!C384&gt;=0,'Calculations for Amort'!C384,"")</f>
        <v>0</v>
      </c>
      <c r="E396" s="20">
        <f t="shared" si="15"/>
        <v>0</v>
      </c>
      <c r="F396" s="26">
        <f t="shared" si="16"/>
        <v>0</v>
      </c>
      <c r="G396" s="20"/>
      <c r="H396" s="26">
        <f t="shared" si="17"/>
        <v>0</v>
      </c>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20"/>
      <c r="AW396" s="20"/>
      <c r="AX396" s="20"/>
      <c r="AY396" s="20"/>
      <c r="AZ396" s="20"/>
      <c r="BA396" s="20"/>
      <c r="BB396" s="20"/>
      <c r="BC396" s="20"/>
      <c r="BD396" s="20"/>
      <c r="BE396" s="20"/>
      <c r="BF396" s="20"/>
      <c r="BG396" s="20"/>
      <c r="BH396" s="20"/>
      <c r="BI396" s="20"/>
    </row>
    <row r="397" spans="2:61" ht="15">
      <c r="B397" s="44">
        <v>50284</v>
      </c>
      <c r="C397" s="45">
        <v>381</v>
      </c>
      <c r="D397" s="26">
        <f>IF('Calculations for Amort'!C385&gt;=0,'Calculations for Amort'!C385,"")</f>
        <v>0</v>
      </c>
      <c r="E397" s="20">
        <f t="shared" si="15"/>
        <v>0</v>
      </c>
      <c r="F397" s="26">
        <f t="shared" si="16"/>
        <v>0</v>
      </c>
      <c r="G397" s="20"/>
      <c r="H397" s="26">
        <f t="shared" si="17"/>
        <v>0</v>
      </c>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20"/>
      <c r="AW397" s="20"/>
      <c r="AX397" s="20"/>
      <c r="AY397" s="20"/>
      <c r="AZ397" s="20"/>
      <c r="BA397" s="20"/>
      <c r="BB397" s="20"/>
      <c r="BC397" s="20"/>
      <c r="BD397" s="20"/>
      <c r="BE397" s="20"/>
      <c r="BF397" s="20"/>
      <c r="BG397" s="20"/>
      <c r="BH397" s="20"/>
      <c r="BI397" s="20"/>
    </row>
    <row r="398" spans="2:61" ht="15">
      <c r="B398" s="44">
        <v>50314</v>
      </c>
      <c r="C398" s="46">
        <v>382</v>
      </c>
      <c r="D398" s="26">
        <f>IF('Calculations for Amort'!C386&gt;=0,'Calculations for Amort'!C386,"")</f>
        <v>0</v>
      </c>
      <c r="E398" s="20">
        <f t="shared" si="15"/>
        <v>0</v>
      </c>
      <c r="F398" s="26">
        <f t="shared" si="16"/>
        <v>0</v>
      </c>
      <c r="G398" s="20"/>
      <c r="H398" s="26">
        <f t="shared" si="17"/>
        <v>0</v>
      </c>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20"/>
      <c r="AW398" s="20"/>
      <c r="AX398" s="20"/>
      <c r="AY398" s="20"/>
      <c r="AZ398" s="20"/>
      <c r="BA398" s="20"/>
      <c r="BB398" s="20"/>
      <c r="BC398" s="20"/>
      <c r="BD398" s="20"/>
      <c r="BE398" s="20"/>
      <c r="BF398" s="20"/>
      <c r="BG398" s="20"/>
      <c r="BH398" s="20"/>
      <c r="BI398" s="20"/>
    </row>
    <row r="399" spans="2:61" ht="15">
      <c r="B399" s="44">
        <v>50345</v>
      </c>
      <c r="C399" s="45">
        <v>383</v>
      </c>
      <c r="D399" s="26">
        <f>IF('Calculations for Amort'!C387&gt;=0,'Calculations for Amort'!C387,"")</f>
        <v>0</v>
      </c>
      <c r="E399" s="20">
        <f t="shared" si="15"/>
        <v>0</v>
      </c>
      <c r="F399" s="26">
        <f t="shared" si="16"/>
        <v>0</v>
      </c>
      <c r="G399" s="20"/>
      <c r="H399" s="26">
        <f t="shared" si="17"/>
        <v>0</v>
      </c>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20"/>
      <c r="AW399" s="20"/>
      <c r="AX399" s="20"/>
      <c r="AY399" s="20"/>
      <c r="AZ399" s="20"/>
      <c r="BA399" s="20"/>
      <c r="BB399" s="20"/>
      <c r="BC399" s="20"/>
      <c r="BD399" s="20"/>
      <c r="BE399" s="20"/>
      <c r="BF399" s="20"/>
      <c r="BG399" s="20"/>
      <c r="BH399" s="20"/>
      <c r="BI399" s="20"/>
    </row>
    <row r="400" spans="2:61" ht="15">
      <c r="B400" s="44">
        <v>50375</v>
      </c>
      <c r="C400" s="46">
        <v>384</v>
      </c>
      <c r="D400" s="26">
        <f>IF('Calculations for Amort'!C388&gt;=0,'Calculations for Amort'!C388,"")</f>
        <v>0</v>
      </c>
      <c r="E400" s="20">
        <f t="shared" si="15"/>
        <v>0</v>
      </c>
      <c r="F400" s="26">
        <f t="shared" si="16"/>
        <v>0</v>
      </c>
      <c r="G400" s="20"/>
      <c r="H400" s="26">
        <f t="shared" si="17"/>
        <v>0</v>
      </c>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20"/>
      <c r="AX400" s="20"/>
      <c r="AY400" s="20"/>
      <c r="AZ400" s="20"/>
      <c r="BA400" s="20"/>
      <c r="BB400" s="20"/>
      <c r="BC400" s="20"/>
      <c r="BD400" s="20"/>
      <c r="BE400" s="20"/>
      <c r="BF400" s="20"/>
      <c r="BG400" s="20"/>
      <c r="BH400" s="20"/>
      <c r="BI400" s="20"/>
    </row>
    <row r="401" spans="2:61" ht="15">
      <c r="B401" s="44">
        <v>50406</v>
      </c>
      <c r="C401" s="45">
        <v>385</v>
      </c>
      <c r="D401" s="26">
        <f>IF('Calculations for Amort'!C389&gt;=0,'Calculations for Amort'!C389,"")</f>
        <v>0</v>
      </c>
      <c r="E401" s="20">
        <f t="shared" ref="E401:E414" si="18">D401</f>
        <v>0</v>
      </c>
      <c r="F401" s="26">
        <f t="shared" ref="F401:F412" si="19">D401-D402</f>
        <v>0</v>
      </c>
      <c r="G401" s="20"/>
      <c r="H401" s="26">
        <f t="shared" ref="H401:H414" si="20">D401*(B402-B401)/360*$B$9</f>
        <v>0</v>
      </c>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20"/>
      <c r="AX401" s="20"/>
      <c r="AY401" s="20"/>
      <c r="AZ401" s="20"/>
      <c r="BA401" s="20"/>
      <c r="BB401" s="20"/>
      <c r="BC401" s="20"/>
      <c r="BD401" s="20"/>
      <c r="BE401" s="20"/>
      <c r="BF401" s="20"/>
      <c r="BG401" s="20"/>
      <c r="BH401" s="20"/>
      <c r="BI401" s="20"/>
    </row>
    <row r="402" spans="2:61" ht="15">
      <c r="B402" s="44">
        <v>50437</v>
      </c>
      <c r="C402" s="46">
        <v>386</v>
      </c>
      <c r="D402" s="26">
        <f>IF('Calculations for Amort'!C390&gt;=0,'Calculations for Amort'!C390,"")</f>
        <v>0</v>
      </c>
      <c r="E402" s="20">
        <f t="shared" si="18"/>
        <v>0</v>
      </c>
      <c r="F402" s="26">
        <f t="shared" si="19"/>
        <v>0</v>
      </c>
      <c r="G402" s="20"/>
      <c r="H402" s="26">
        <f t="shared" si="20"/>
        <v>0</v>
      </c>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20"/>
      <c r="AW402" s="20"/>
      <c r="AX402" s="20"/>
      <c r="AY402" s="20"/>
      <c r="AZ402" s="20"/>
      <c r="BA402" s="20"/>
      <c r="BB402" s="20"/>
      <c r="BC402" s="20"/>
      <c r="BD402" s="20"/>
      <c r="BE402" s="20"/>
      <c r="BF402" s="20"/>
      <c r="BG402" s="20"/>
      <c r="BH402" s="20"/>
      <c r="BI402" s="20"/>
    </row>
    <row r="403" spans="2:61" ht="15">
      <c r="B403" s="44">
        <v>50465</v>
      </c>
      <c r="C403" s="45">
        <v>387</v>
      </c>
      <c r="D403" s="26">
        <f>IF('Calculations for Amort'!C391&gt;=0,'Calculations for Amort'!C391,"")</f>
        <v>0</v>
      </c>
      <c r="E403" s="20">
        <f t="shared" si="18"/>
        <v>0</v>
      </c>
      <c r="F403" s="26">
        <f t="shared" si="19"/>
        <v>0</v>
      </c>
      <c r="G403" s="20"/>
      <c r="H403" s="26">
        <f t="shared" si="20"/>
        <v>0</v>
      </c>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20"/>
      <c r="AW403" s="20"/>
      <c r="AX403" s="20"/>
      <c r="AY403" s="20"/>
      <c r="AZ403" s="20"/>
      <c r="BA403" s="20"/>
      <c r="BB403" s="20"/>
      <c r="BC403" s="20"/>
      <c r="BD403" s="20"/>
      <c r="BE403" s="20"/>
      <c r="BF403" s="20"/>
      <c r="BG403" s="20"/>
      <c r="BH403" s="20"/>
      <c r="BI403" s="20"/>
    </row>
    <row r="404" spans="2:61" ht="15">
      <c r="B404" s="44">
        <v>50496</v>
      </c>
      <c r="C404" s="46">
        <v>388</v>
      </c>
      <c r="D404" s="26">
        <f>IF('Calculations for Amort'!C392&gt;=0,'Calculations for Amort'!C392,"")</f>
        <v>0</v>
      </c>
      <c r="E404" s="20">
        <f t="shared" si="18"/>
        <v>0</v>
      </c>
      <c r="F404" s="26">
        <f t="shared" si="19"/>
        <v>0</v>
      </c>
      <c r="G404" s="20"/>
      <c r="H404" s="26">
        <f t="shared" si="20"/>
        <v>0</v>
      </c>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20"/>
      <c r="AW404" s="20"/>
      <c r="AX404" s="20"/>
      <c r="AY404" s="20"/>
      <c r="AZ404" s="20"/>
      <c r="BA404" s="20"/>
      <c r="BB404" s="20"/>
      <c r="BC404" s="20"/>
      <c r="BD404" s="20"/>
      <c r="BE404" s="20"/>
      <c r="BF404" s="20"/>
      <c r="BG404" s="20"/>
      <c r="BH404" s="20"/>
      <c r="BI404" s="20"/>
    </row>
    <row r="405" spans="2:61" ht="15">
      <c r="B405" s="44">
        <v>50526</v>
      </c>
      <c r="C405" s="45">
        <v>389</v>
      </c>
      <c r="D405" s="26">
        <f>IF('Calculations for Amort'!C393&gt;=0,'Calculations for Amort'!C393,"")</f>
        <v>0</v>
      </c>
      <c r="E405" s="20">
        <f t="shared" si="18"/>
        <v>0</v>
      </c>
      <c r="F405" s="26">
        <f t="shared" si="19"/>
        <v>0</v>
      </c>
      <c r="G405" s="20"/>
      <c r="H405" s="26">
        <f t="shared" si="20"/>
        <v>0</v>
      </c>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20"/>
      <c r="AW405" s="20"/>
      <c r="AX405" s="20"/>
      <c r="AY405" s="20"/>
      <c r="AZ405" s="20"/>
      <c r="BA405" s="20"/>
      <c r="BB405" s="20"/>
      <c r="BC405" s="20"/>
      <c r="BD405" s="20"/>
      <c r="BE405" s="20"/>
      <c r="BF405" s="20"/>
      <c r="BG405" s="20"/>
      <c r="BH405" s="20"/>
      <c r="BI405" s="20"/>
    </row>
    <row r="406" spans="2:61" ht="15">
      <c r="B406" s="44">
        <v>50557</v>
      </c>
      <c r="C406" s="46">
        <v>390</v>
      </c>
      <c r="D406" s="26">
        <f>IF('Calculations for Amort'!C394&gt;=0,'Calculations for Amort'!C394,"")</f>
        <v>0</v>
      </c>
      <c r="E406" s="20">
        <f t="shared" si="18"/>
        <v>0</v>
      </c>
      <c r="F406" s="26">
        <f t="shared" si="19"/>
        <v>0</v>
      </c>
      <c r="G406" s="20"/>
      <c r="H406" s="26">
        <f t="shared" si="20"/>
        <v>0</v>
      </c>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20"/>
      <c r="AW406" s="20"/>
      <c r="AX406" s="20"/>
      <c r="AY406" s="20"/>
      <c r="AZ406" s="20"/>
      <c r="BA406" s="20"/>
      <c r="BB406" s="20"/>
      <c r="BC406" s="20"/>
      <c r="BD406" s="20"/>
      <c r="BE406" s="20"/>
      <c r="BF406" s="20"/>
      <c r="BG406" s="20"/>
      <c r="BH406" s="20"/>
      <c r="BI406" s="20"/>
    </row>
    <row r="407" spans="2:61" ht="15">
      <c r="B407" s="44">
        <v>50587</v>
      </c>
      <c r="C407" s="45">
        <v>391</v>
      </c>
      <c r="D407" s="26">
        <f>IF('Calculations for Amort'!C395&gt;=0,'Calculations for Amort'!C395,"")</f>
        <v>0</v>
      </c>
      <c r="E407" s="20">
        <f t="shared" si="18"/>
        <v>0</v>
      </c>
      <c r="F407" s="26">
        <f t="shared" si="19"/>
        <v>0</v>
      </c>
      <c r="G407" s="20"/>
      <c r="H407" s="26">
        <f t="shared" si="20"/>
        <v>0</v>
      </c>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20"/>
      <c r="AW407" s="20"/>
      <c r="AX407" s="20"/>
      <c r="AY407" s="20"/>
      <c r="AZ407" s="20"/>
      <c r="BA407" s="20"/>
      <c r="BB407" s="20"/>
      <c r="BC407" s="20"/>
      <c r="BD407" s="20"/>
      <c r="BE407" s="20"/>
      <c r="BF407" s="20"/>
      <c r="BG407" s="20"/>
      <c r="BH407" s="20"/>
      <c r="BI407" s="20"/>
    </row>
    <row r="408" spans="2:61" ht="15">
      <c r="B408" s="44">
        <v>50618</v>
      </c>
      <c r="C408" s="46">
        <v>392</v>
      </c>
      <c r="D408" s="26">
        <f>IF('Calculations for Amort'!C396&gt;=0,'Calculations for Amort'!C396,"")</f>
        <v>0</v>
      </c>
      <c r="E408" s="20">
        <f t="shared" si="18"/>
        <v>0</v>
      </c>
      <c r="F408" s="26">
        <f t="shared" si="19"/>
        <v>0</v>
      </c>
      <c r="G408" s="20"/>
      <c r="H408" s="26">
        <f t="shared" si="20"/>
        <v>0</v>
      </c>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20"/>
      <c r="AW408" s="20"/>
      <c r="AX408" s="20"/>
      <c r="AY408" s="20"/>
      <c r="AZ408" s="20"/>
      <c r="BA408" s="20"/>
      <c r="BB408" s="20"/>
      <c r="BC408" s="20"/>
      <c r="BD408" s="20"/>
      <c r="BE408" s="20"/>
      <c r="BF408" s="20"/>
      <c r="BG408" s="20"/>
      <c r="BH408" s="20"/>
      <c r="BI408" s="20"/>
    </row>
    <row r="409" spans="2:61" ht="15">
      <c r="B409" s="44">
        <v>50649</v>
      </c>
      <c r="C409" s="45">
        <v>393</v>
      </c>
      <c r="D409" s="26">
        <f>IF('Calculations for Amort'!C397&gt;=0,'Calculations for Amort'!C397,"")</f>
        <v>0</v>
      </c>
      <c r="E409" s="20">
        <f t="shared" si="18"/>
        <v>0</v>
      </c>
      <c r="F409" s="26">
        <f t="shared" si="19"/>
        <v>0</v>
      </c>
      <c r="G409" s="20"/>
      <c r="H409" s="26">
        <f t="shared" si="20"/>
        <v>0</v>
      </c>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20"/>
      <c r="AW409" s="20"/>
      <c r="AX409" s="20"/>
      <c r="AY409" s="20"/>
      <c r="AZ409" s="20"/>
      <c r="BA409" s="20"/>
      <c r="BB409" s="20"/>
      <c r="BC409" s="20"/>
      <c r="BD409" s="20"/>
      <c r="BE409" s="20"/>
      <c r="BF409" s="20"/>
      <c r="BG409" s="20"/>
      <c r="BH409" s="20"/>
      <c r="BI409" s="20"/>
    </row>
    <row r="410" spans="2:61" ht="15">
      <c r="B410" s="44">
        <v>50679</v>
      </c>
      <c r="C410" s="46">
        <v>394</v>
      </c>
      <c r="D410" s="26">
        <f>IF('Calculations for Amort'!C398&gt;=0,'Calculations for Amort'!C398,"")</f>
        <v>0</v>
      </c>
      <c r="E410" s="20">
        <f t="shared" si="18"/>
        <v>0</v>
      </c>
      <c r="F410" s="26">
        <f t="shared" si="19"/>
        <v>0</v>
      </c>
      <c r="G410" s="20"/>
      <c r="H410" s="26">
        <f t="shared" si="20"/>
        <v>0</v>
      </c>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20"/>
      <c r="AW410" s="20"/>
      <c r="AX410" s="20"/>
      <c r="AY410" s="20"/>
      <c r="AZ410" s="20"/>
      <c r="BA410" s="20"/>
      <c r="BB410" s="20"/>
      <c r="BC410" s="20"/>
      <c r="BD410" s="20"/>
      <c r="BE410" s="20"/>
      <c r="BF410" s="20"/>
      <c r="BG410" s="20"/>
      <c r="BH410" s="20"/>
      <c r="BI410" s="20"/>
    </row>
    <row r="411" spans="2:61" ht="15">
      <c r="B411" s="44">
        <v>50710</v>
      </c>
      <c r="C411" s="45">
        <v>395</v>
      </c>
      <c r="D411" s="26">
        <f>IF('Calculations for Amort'!C399&gt;=0,'Calculations for Amort'!C399,"")</f>
        <v>0</v>
      </c>
      <c r="E411" s="20">
        <f t="shared" si="18"/>
        <v>0</v>
      </c>
      <c r="F411" s="26">
        <f t="shared" si="19"/>
        <v>0</v>
      </c>
      <c r="G411" s="20"/>
      <c r="H411" s="26">
        <f t="shared" si="20"/>
        <v>0</v>
      </c>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20"/>
      <c r="AW411" s="20"/>
      <c r="AX411" s="20"/>
      <c r="AY411" s="20"/>
      <c r="AZ411" s="20"/>
      <c r="BA411" s="20"/>
      <c r="BB411" s="20"/>
      <c r="BC411" s="20"/>
      <c r="BD411" s="20"/>
      <c r="BE411" s="20"/>
      <c r="BF411" s="20"/>
      <c r="BG411" s="20"/>
      <c r="BH411" s="20"/>
      <c r="BI411" s="20"/>
    </row>
    <row r="412" spans="2:61" ht="15">
      <c r="B412" s="44">
        <v>50740</v>
      </c>
      <c r="C412" s="46">
        <v>396</v>
      </c>
      <c r="D412" s="26">
        <f>IF('Calculations for Amort'!C400&gt;=0,'Calculations for Amort'!C400,"")</f>
        <v>0</v>
      </c>
      <c r="E412" s="20">
        <f t="shared" si="18"/>
        <v>0</v>
      </c>
      <c r="F412" s="26">
        <f t="shared" si="19"/>
        <v>0</v>
      </c>
      <c r="G412" s="20"/>
      <c r="H412" s="26">
        <f t="shared" si="20"/>
        <v>0</v>
      </c>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20"/>
      <c r="AW412" s="20"/>
      <c r="AX412" s="20"/>
      <c r="AY412" s="20"/>
      <c r="AZ412" s="20"/>
      <c r="BA412" s="20"/>
      <c r="BB412" s="20"/>
      <c r="BC412" s="20"/>
      <c r="BD412" s="20"/>
      <c r="BE412" s="20"/>
      <c r="BF412" s="20"/>
      <c r="BG412" s="20"/>
      <c r="BH412" s="20"/>
      <c r="BI412" s="20"/>
    </row>
    <row r="413" spans="2:61" ht="15">
      <c r="B413" s="44">
        <v>50771</v>
      </c>
      <c r="C413" s="45">
        <v>397</v>
      </c>
      <c r="D413" s="26">
        <f>IF('Calculations for Amort'!C401&gt;=0,'Calculations for Amort'!C401,"")</f>
        <v>0</v>
      </c>
      <c r="E413" s="20">
        <f t="shared" si="18"/>
        <v>0</v>
      </c>
      <c r="G413" s="20"/>
      <c r="H413" s="26">
        <f t="shared" si="20"/>
        <v>0</v>
      </c>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20"/>
      <c r="AW413" s="20"/>
      <c r="AX413" s="20"/>
      <c r="AY413" s="20"/>
      <c r="AZ413" s="20"/>
      <c r="BA413" s="20"/>
      <c r="BB413" s="20"/>
      <c r="BC413" s="20"/>
      <c r="BD413" s="20"/>
      <c r="BE413" s="20"/>
      <c r="BF413" s="20"/>
      <c r="BG413" s="20"/>
      <c r="BH413" s="20"/>
      <c r="BI413" s="20"/>
    </row>
    <row r="414" spans="2:61" ht="15">
      <c r="B414" s="44">
        <v>50802</v>
      </c>
      <c r="C414" s="46">
        <v>398</v>
      </c>
      <c r="D414" s="26">
        <f>IF('Calculations for Amort'!C402&gt;=0,'Calculations for Amort'!C402,"")</f>
        <v>0</v>
      </c>
      <c r="E414" s="20">
        <f t="shared" si="18"/>
        <v>0</v>
      </c>
      <c r="G414" s="20"/>
      <c r="H414" s="26">
        <f t="shared" si="20"/>
        <v>0</v>
      </c>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20"/>
      <c r="AW414" s="20"/>
      <c r="AX414" s="20"/>
      <c r="AY414" s="20"/>
      <c r="AZ414" s="20"/>
      <c r="BA414" s="20"/>
      <c r="BB414" s="20"/>
      <c r="BC414" s="20"/>
      <c r="BD414" s="20"/>
      <c r="BE414" s="20"/>
      <c r="BF414" s="20"/>
      <c r="BG414" s="20"/>
      <c r="BH414" s="20"/>
      <c r="BI414" s="20"/>
    </row>
    <row r="415" spans="2:61" ht="15">
      <c r="D415" s="49"/>
      <c r="G415" s="20"/>
      <c r="H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20"/>
      <c r="AW415" s="20"/>
      <c r="AX415" s="20"/>
      <c r="AY415" s="20"/>
      <c r="AZ415" s="20"/>
      <c r="BA415" s="20"/>
      <c r="BB415" s="20"/>
      <c r="BC415" s="20"/>
      <c r="BD415" s="20"/>
      <c r="BE415" s="20"/>
      <c r="BF415" s="20"/>
      <c r="BG415" s="20"/>
      <c r="BH415" s="20"/>
      <c r="BI415" s="20"/>
    </row>
    <row r="416" spans="2:61" ht="15">
      <c r="D416" s="49"/>
      <c r="G416" s="20"/>
      <c r="H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20"/>
      <c r="AW416" s="20"/>
      <c r="AX416" s="20"/>
      <c r="AY416" s="20"/>
      <c r="AZ416" s="20"/>
      <c r="BA416" s="20"/>
      <c r="BB416" s="20"/>
      <c r="BC416" s="20"/>
      <c r="BD416" s="20"/>
      <c r="BE416" s="20"/>
      <c r="BF416" s="20"/>
      <c r="BG416" s="20"/>
      <c r="BH416" s="20"/>
      <c r="BI416" s="20"/>
    </row>
    <row r="417" spans="4:61" ht="15">
      <c r="D417" s="49"/>
      <c r="G417" s="20"/>
      <c r="H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20"/>
      <c r="AW417" s="20"/>
      <c r="AX417" s="20"/>
      <c r="AY417" s="20"/>
      <c r="AZ417" s="20"/>
      <c r="BA417" s="20"/>
      <c r="BB417" s="20"/>
      <c r="BC417" s="20"/>
      <c r="BD417" s="20"/>
      <c r="BE417" s="20"/>
      <c r="BF417" s="20"/>
      <c r="BG417" s="20"/>
      <c r="BH417" s="20"/>
      <c r="BI417" s="20"/>
    </row>
    <row r="418" spans="4:61" ht="15">
      <c r="D418" s="49"/>
      <c r="G418" s="20"/>
      <c r="H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20"/>
      <c r="AW418" s="20"/>
      <c r="AX418" s="20"/>
      <c r="AY418" s="20"/>
      <c r="AZ418" s="20"/>
      <c r="BA418" s="20"/>
      <c r="BB418" s="20"/>
      <c r="BC418" s="20"/>
      <c r="BD418" s="20"/>
      <c r="BE418" s="20"/>
      <c r="BF418" s="20"/>
      <c r="BG418" s="20"/>
      <c r="BH418" s="20"/>
      <c r="BI418" s="20"/>
    </row>
    <row r="419" spans="4:61" ht="15">
      <c r="D419" s="49"/>
      <c r="G419" s="20"/>
      <c r="H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20"/>
      <c r="AW419" s="20"/>
      <c r="AX419" s="20"/>
      <c r="AY419" s="20"/>
      <c r="AZ419" s="20"/>
      <c r="BA419" s="20"/>
      <c r="BB419" s="20"/>
      <c r="BC419" s="20"/>
      <c r="BD419" s="20"/>
      <c r="BE419" s="20"/>
      <c r="BF419" s="20"/>
      <c r="BG419" s="20"/>
      <c r="BH419" s="20"/>
      <c r="BI419" s="20"/>
    </row>
    <row r="420" spans="4:61" ht="15">
      <c r="D420" s="49"/>
    </row>
    <row r="421" spans="4:61" ht="15">
      <c r="D421" s="49"/>
    </row>
    <row r="422" spans="4:61" ht="15">
      <c r="D422" s="49"/>
    </row>
    <row r="423" spans="4:61" ht="15">
      <c r="D423" s="49"/>
    </row>
    <row r="424" spans="4:61" ht="15">
      <c r="D424" s="49"/>
    </row>
    <row r="425" spans="4:61" ht="15">
      <c r="D425" s="49"/>
    </row>
    <row r="426" spans="4:61" ht="15">
      <c r="D426" s="49"/>
    </row>
    <row r="427" spans="4:61" ht="15">
      <c r="D427" s="49"/>
    </row>
    <row r="428" spans="4:61" ht="15">
      <c r="D428" s="49"/>
    </row>
    <row r="429" spans="4:61" ht="15">
      <c r="D429" s="49"/>
    </row>
    <row r="430" spans="4:61" ht="15">
      <c r="D430" s="49"/>
    </row>
    <row r="431" spans="4:61" ht="15">
      <c r="D431" s="49"/>
    </row>
    <row r="432" spans="4:61" ht="15">
      <c r="D432" s="49"/>
    </row>
    <row r="433" spans="4:4" ht="15">
      <c r="D433" s="49"/>
    </row>
    <row r="434" spans="4:4" ht="15">
      <c r="D434" s="49"/>
    </row>
    <row r="435" spans="4:4" ht="15">
      <c r="D435" s="49"/>
    </row>
    <row r="436" spans="4:4" ht="15">
      <c r="D436" s="49"/>
    </row>
    <row r="437" spans="4:4" ht="15">
      <c r="D437" s="49"/>
    </row>
    <row r="438" spans="4:4" ht="15">
      <c r="D438" s="49"/>
    </row>
    <row r="439" spans="4:4" ht="15">
      <c r="D439" s="49"/>
    </row>
    <row r="440" spans="4:4" ht="15">
      <c r="D440" s="49"/>
    </row>
    <row r="441" spans="4:4" ht="15">
      <c r="D441" s="49"/>
    </row>
    <row r="442" spans="4:4" ht="15">
      <c r="D442" s="49"/>
    </row>
    <row r="443" spans="4:4" ht="15">
      <c r="D443" s="49"/>
    </row>
    <row r="444" spans="4:4" ht="15">
      <c r="D444" s="49"/>
    </row>
    <row r="445" spans="4:4" ht="15">
      <c r="D445" s="49"/>
    </row>
    <row r="446" spans="4:4" ht="15">
      <c r="D446" s="49"/>
    </row>
    <row r="447" spans="4:4" ht="15">
      <c r="D447" s="49"/>
    </row>
    <row r="448" spans="4:4" ht="15">
      <c r="D448" s="49"/>
    </row>
    <row r="449" spans="4:4" ht="15">
      <c r="D449" s="49"/>
    </row>
    <row r="450" spans="4:4" ht="15">
      <c r="D450" s="49"/>
    </row>
    <row r="451" spans="4:4" ht="15">
      <c r="D451" s="49"/>
    </row>
    <row r="452" spans="4:4" ht="15">
      <c r="D452" s="49"/>
    </row>
    <row r="453" spans="4:4" ht="15">
      <c r="D453" s="49"/>
    </row>
    <row r="454" spans="4:4" ht="15">
      <c r="D454" s="49"/>
    </row>
    <row r="455" spans="4:4" ht="15">
      <c r="D455" s="49"/>
    </row>
    <row r="456" spans="4:4" ht="15">
      <c r="D456" s="49"/>
    </row>
    <row r="457" spans="4:4" ht="15">
      <c r="D457" s="49"/>
    </row>
    <row r="458" spans="4:4" ht="15">
      <c r="D458" s="49"/>
    </row>
    <row r="459" spans="4:4" ht="15">
      <c r="D459" s="49"/>
    </row>
    <row r="460" spans="4:4" ht="15">
      <c r="D460" s="49"/>
    </row>
    <row r="461" spans="4:4">
      <c r="D461" s="50"/>
    </row>
    <row r="462" spans="4:4">
      <c r="D462" s="50"/>
    </row>
    <row r="463" spans="4:4">
      <c r="D463" s="50"/>
    </row>
    <row r="464" spans="4:4">
      <c r="D464" s="50"/>
    </row>
    <row r="465" spans="4:4">
      <c r="D465" s="50"/>
    </row>
    <row r="466" spans="4:4">
      <c r="D466" s="50"/>
    </row>
    <row r="467" spans="4:4">
      <c r="D467" s="50"/>
    </row>
    <row r="468" spans="4:4">
      <c r="D468" s="50"/>
    </row>
    <row r="469" spans="4:4">
      <c r="D469" s="50"/>
    </row>
    <row r="470" spans="4:4">
      <c r="D470" s="50"/>
    </row>
    <row r="471" spans="4:4">
      <c r="D471" s="50"/>
    </row>
    <row r="472" spans="4:4">
      <c r="D472" s="50"/>
    </row>
    <row r="473" spans="4:4">
      <c r="D473" s="50"/>
    </row>
    <row r="474" spans="4:4">
      <c r="D474" s="50"/>
    </row>
    <row r="475" spans="4:4">
      <c r="D475" s="50"/>
    </row>
    <row r="476" spans="4:4">
      <c r="D476" s="50"/>
    </row>
    <row r="477" spans="4:4">
      <c r="D477" s="50"/>
    </row>
    <row r="478" spans="4:4">
      <c r="D478" s="50"/>
    </row>
    <row r="479" spans="4:4">
      <c r="D479" s="50"/>
    </row>
    <row r="480" spans="4:4">
      <c r="D480" s="50"/>
    </row>
    <row r="481" spans="1:20">
      <c r="D481" s="50"/>
    </row>
    <row r="482" spans="1:20">
      <c r="D482" s="50"/>
    </row>
    <row r="483" spans="1:20">
      <c r="D483" s="50"/>
    </row>
    <row r="484" spans="1:20">
      <c r="D484" s="50"/>
    </row>
    <row r="485" spans="1:20">
      <c r="D485" s="50"/>
    </row>
    <row r="486" spans="1:20">
      <c r="D486" s="50"/>
    </row>
    <row r="487" spans="1:20">
      <c r="D487" s="50"/>
      <c r="I487" s="124"/>
      <c r="J487" s="124"/>
    </row>
    <row r="488" spans="1:20">
      <c r="A488" s="126"/>
      <c r="B488" s="126"/>
      <c r="D488" s="50"/>
      <c r="I488" s="124"/>
      <c r="J488" s="124"/>
    </row>
    <row r="489" spans="1:20">
      <c r="A489" s="127"/>
      <c r="B489" s="127"/>
      <c r="D489" s="50"/>
      <c r="I489" s="51"/>
      <c r="J489" s="52"/>
    </row>
    <row r="490" spans="1:20">
      <c r="A490" s="53"/>
      <c r="B490" s="54"/>
      <c r="D490" s="50"/>
    </row>
    <row r="491" spans="1:20">
      <c r="D491" s="50"/>
      <c r="I491" s="55"/>
      <c r="J491" s="55"/>
    </row>
    <row r="492" spans="1:20" s="56" customFormat="1" ht="11.25" customHeight="1">
      <c r="C492" s="126"/>
      <c r="D492" s="128"/>
      <c r="E492" s="124"/>
      <c r="F492" s="124"/>
      <c r="G492" s="124"/>
      <c r="H492" s="124"/>
      <c r="I492" s="55"/>
      <c r="J492" s="55"/>
      <c r="K492" s="124"/>
      <c r="L492" s="124"/>
      <c r="M492" s="124"/>
      <c r="N492" s="124"/>
      <c r="O492" s="124"/>
      <c r="P492" s="124"/>
      <c r="Q492" s="124"/>
      <c r="R492" s="124"/>
      <c r="S492" s="124"/>
      <c r="T492" s="124"/>
    </row>
    <row r="493" spans="1:20" s="56" customFormat="1" ht="11.25" customHeight="1">
      <c r="C493" s="127"/>
      <c r="D493" s="129"/>
      <c r="E493" s="125"/>
      <c r="F493" s="124"/>
      <c r="G493" s="124"/>
      <c r="H493" s="124"/>
      <c r="I493" s="57"/>
      <c r="J493" s="58"/>
      <c r="K493" s="124"/>
      <c r="L493" s="124"/>
      <c r="M493" s="124"/>
      <c r="N493" s="124"/>
      <c r="O493" s="124"/>
      <c r="P493" s="124"/>
      <c r="Q493" s="124"/>
      <c r="R493" s="124"/>
      <c r="S493" s="124"/>
      <c r="T493" s="124"/>
    </row>
    <row r="494" spans="1:20" s="53" customFormat="1">
      <c r="A494" s="59"/>
      <c r="B494" s="59"/>
      <c r="D494" s="60"/>
      <c r="E494" s="61"/>
      <c r="F494" s="52"/>
      <c r="G494" s="62"/>
      <c r="H494" s="51"/>
      <c r="I494" s="1"/>
      <c r="J494" s="1"/>
      <c r="K494" s="63"/>
      <c r="L494" s="64"/>
      <c r="M494" s="64"/>
      <c r="N494" s="65"/>
      <c r="O494" s="65"/>
      <c r="P494" s="65"/>
      <c r="Q494" s="65"/>
      <c r="R494" s="65"/>
      <c r="S494" s="65"/>
      <c r="T494" s="65"/>
    </row>
    <row r="495" spans="1:20">
      <c r="D495" s="50"/>
      <c r="I495" s="124"/>
      <c r="J495" s="124"/>
    </row>
    <row r="496" spans="1:20">
      <c r="A496" s="126"/>
      <c r="B496" s="126"/>
      <c r="C496" s="56"/>
      <c r="D496" s="66"/>
      <c r="E496" s="55"/>
      <c r="F496" s="55"/>
      <c r="G496" s="55"/>
      <c r="H496" s="55"/>
      <c r="I496" s="124"/>
      <c r="J496" s="124"/>
      <c r="K496" s="55"/>
      <c r="L496" s="55"/>
      <c r="M496" s="55"/>
    </row>
    <row r="497" spans="1:20">
      <c r="A497" s="127"/>
      <c r="B497" s="127"/>
      <c r="C497" s="56"/>
      <c r="D497" s="66"/>
      <c r="E497" s="55"/>
      <c r="F497" s="55"/>
      <c r="G497" s="55"/>
      <c r="H497" s="55"/>
      <c r="I497" s="51"/>
      <c r="J497" s="52"/>
    </row>
    <row r="498" spans="1:20">
      <c r="A498" s="53"/>
      <c r="B498" s="54"/>
      <c r="C498" s="53"/>
      <c r="D498" s="67"/>
      <c r="E498" s="53"/>
      <c r="F498" s="68"/>
      <c r="G498" s="68"/>
      <c r="H498" s="52"/>
    </row>
    <row r="499" spans="1:20">
      <c r="D499" s="50"/>
    </row>
    <row r="500" spans="1:20">
      <c r="C500" s="126"/>
      <c r="D500" s="128"/>
      <c r="E500" s="124"/>
      <c r="F500" s="124"/>
      <c r="G500" s="124"/>
      <c r="H500" s="124"/>
      <c r="K500" s="124"/>
      <c r="L500" s="124"/>
      <c r="M500" s="124"/>
      <c r="N500" s="124"/>
      <c r="O500" s="124"/>
      <c r="P500" s="124"/>
      <c r="Q500" s="124"/>
      <c r="R500" s="124"/>
      <c r="S500" s="124"/>
      <c r="T500" s="124"/>
    </row>
    <row r="501" spans="1:20">
      <c r="C501" s="127"/>
      <c r="D501" s="129"/>
      <c r="E501" s="125"/>
      <c r="F501" s="124"/>
      <c r="G501" s="124"/>
      <c r="H501" s="124"/>
      <c r="K501" s="124"/>
      <c r="L501" s="124"/>
      <c r="M501" s="124"/>
      <c r="N501" s="124"/>
      <c r="O501" s="124"/>
      <c r="P501" s="124"/>
      <c r="Q501" s="124"/>
      <c r="R501" s="124"/>
      <c r="S501" s="124"/>
      <c r="T501" s="124"/>
    </row>
    <row r="502" spans="1:20">
      <c r="C502" s="53"/>
      <c r="D502" s="60"/>
      <c r="E502" s="61"/>
      <c r="F502" s="52"/>
      <c r="G502" s="62"/>
      <c r="H502" s="51"/>
      <c r="K502" s="63"/>
      <c r="L502" s="64"/>
      <c r="M502" s="64"/>
      <c r="N502" s="65"/>
      <c r="O502" s="65"/>
      <c r="P502" s="65"/>
      <c r="Q502" s="52"/>
      <c r="R502" s="52"/>
      <c r="S502" s="52"/>
      <c r="T502" s="52"/>
    </row>
    <row r="503" spans="1:20">
      <c r="D503" s="50"/>
    </row>
    <row r="504" spans="1:20">
      <c r="D504" s="50"/>
    </row>
    <row r="505" spans="1:20">
      <c r="D505" s="50"/>
    </row>
    <row r="506" spans="1:20">
      <c r="D506" s="50"/>
    </row>
    <row r="507" spans="1:20">
      <c r="D507" s="50"/>
    </row>
    <row r="508" spans="1:20">
      <c r="D508" s="50"/>
    </row>
    <row r="509" spans="1:20">
      <c r="D509" s="50"/>
    </row>
    <row r="510" spans="1:20">
      <c r="D510" s="50"/>
    </row>
    <row r="511" spans="1:20">
      <c r="D511" s="50"/>
    </row>
    <row r="512" spans="1:20">
      <c r="D512" s="50"/>
    </row>
    <row r="513" spans="4:4">
      <c r="D513" s="50"/>
    </row>
    <row r="514" spans="4:4">
      <c r="D514" s="50"/>
    </row>
    <row r="515" spans="4:4">
      <c r="D515" s="50"/>
    </row>
    <row r="516" spans="4:4">
      <c r="D516" s="50"/>
    </row>
    <row r="517" spans="4:4">
      <c r="D517" s="50"/>
    </row>
    <row r="518" spans="4:4">
      <c r="D518" s="50"/>
    </row>
    <row r="519" spans="4:4">
      <c r="D519" s="50"/>
    </row>
    <row r="520" spans="4:4">
      <c r="D520" s="50"/>
    </row>
    <row r="521" spans="4:4">
      <c r="D521" s="50"/>
    </row>
    <row r="522" spans="4:4">
      <c r="D522" s="50"/>
    </row>
    <row r="523" spans="4:4">
      <c r="D523" s="50"/>
    </row>
    <row r="524" spans="4:4">
      <c r="D524" s="50"/>
    </row>
    <row r="525" spans="4:4">
      <c r="D525" s="50"/>
    </row>
    <row r="526" spans="4:4">
      <c r="D526" s="50"/>
    </row>
    <row r="527" spans="4:4">
      <c r="D527" s="50"/>
    </row>
    <row r="528" spans="4:4">
      <c r="D528" s="50"/>
    </row>
    <row r="529" spans="4:4">
      <c r="D529" s="50"/>
    </row>
    <row r="530" spans="4:4">
      <c r="D530" s="50"/>
    </row>
    <row r="531" spans="4:4">
      <c r="D531" s="50"/>
    </row>
    <row r="532" spans="4:4">
      <c r="D532" s="50"/>
    </row>
    <row r="533" spans="4:4">
      <c r="D533" s="50"/>
    </row>
    <row r="534" spans="4:4">
      <c r="D534" s="50"/>
    </row>
    <row r="535" spans="4:4">
      <c r="D535" s="50"/>
    </row>
    <row r="536" spans="4:4">
      <c r="D536" s="50"/>
    </row>
    <row r="537" spans="4:4">
      <c r="D537" s="50"/>
    </row>
    <row r="538" spans="4:4">
      <c r="D538" s="50"/>
    </row>
    <row r="539" spans="4:4">
      <c r="D539" s="50"/>
    </row>
    <row r="540" spans="4:4">
      <c r="D540" s="50"/>
    </row>
    <row r="541" spans="4:4">
      <c r="D541" s="50"/>
    </row>
    <row r="542" spans="4:4">
      <c r="D542" s="50"/>
    </row>
    <row r="543" spans="4:4">
      <c r="D543" s="50"/>
    </row>
    <row r="544" spans="4:4">
      <c r="D544" s="50"/>
    </row>
    <row r="545" spans="4:4">
      <c r="D545" s="50"/>
    </row>
    <row r="546" spans="4:4">
      <c r="D546" s="50"/>
    </row>
    <row r="547" spans="4:4">
      <c r="D547" s="50"/>
    </row>
    <row r="548" spans="4:4">
      <c r="D548" s="50"/>
    </row>
    <row r="549" spans="4:4">
      <c r="D549" s="50"/>
    </row>
    <row r="550" spans="4:4">
      <c r="D550" s="50"/>
    </row>
    <row r="551" spans="4:4">
      <c r="D551" s="50"/>
    </row>
    <row r="552" spans="4:4">
      <c r="D552" s="50"/>
    </row>
    <row r="553" spans="4:4">
      <c r="D553" s="50"/>
    </row>
    <row r="554" spans="4:4">
      <c r="D554" s="50"/>
    </row>
    <row r="555" spans="4:4">
      <c r="D555" s="50"/>
    </row>
    <row r="556" spans="4:4">
      <c r="D556" s="50"/>
    </row>
    <row r="557" spans="4:4">
      <c r="D557" s="50"/>
    </row>
    <row r="558" spans="4:4">
      <c r="D558" s="50"/>
    </row>
    <row r="559" spans="4:4">
      <c r="D559" s="50"/>
    </row>
    <row r="560" spans="4:4">
      <c r="D560" s="50"/>
    </row>
    <row r="561" spans="4:4">
      <c r="D561" s="50"/>
    </row>
    <row r="562" spans="4:4">
      <c r="D562" s="50"/>
    </row>
    <row r="563" spans="4:4">
      <c r="D563" s="50"/>
    </row>
    <row r="564" spans="4:4">
      <c r="D564" s="50"/>
    </row>
    <row r="565" spans="4:4">
      <c r="D565" s="50"/>
    </row>
    <row r="566" spans="4:4">
      <c r="D566" s="50"/>
    </row>
    <row r="567" spans="4:4">
      <c r="D567" s="50"/>
    </row>
    <row r="568" spans="4:4">
      <c r="D568" s="50"/>
    </row>
    <row r="569" spans="4:4">
      <c r="D569" s="50"/>
    </row>
    <row r="570" spans="4:4">
      <c r="D570" s="50"/>
    </row>
    <row r="571" spans="4:4">
      <c r="D571" s="50"/>
    </row>
    <row r="572" spans="4:4">
      <c r="D572" s="50"/>
    </row>
    <row r="573" spans="4:4">
      <c r="D573" s="50"/>
    </row>
    <row r="574" spans="4:4">
      <c r="D574" s="50"/>
    </row>
    <row r="575" spans="4:4">
      <c r="D575" s="50"/>
    </row>
    <row r="576" spans="4:4">
      <c r="D576" s="50"/>
    </row>
    <row r="577" spans="4:4">
      <c r="D577" s="50"/>
    </row>
    <row r="578" spans="4:4">
      <c r="D578" s="50"/>
    </row>
    <row r="579" spans="4:4">
      <c r="D579" s="50"/>
    </row>
    <row r="580" spans="4:4">
      <c r="D580" s="50"/>
    </row>
    <row r="581" spans="4:4">
      <c r="D581" s="50"/>
    </row>
    <row r="582" spans="4:4">
      <c r="D582" s="50"/>
    </row>
    <row r="583" spans="4:4">
      <c r="D583" s="50"/>
    </row>
    <row r="584" spans="4:4">
      <c r="D584" s="50"/>
    </row>
    <row r="585" spans="4:4">
      <c r="D585" s="50"/>
    </row>
    <row r="586" spans="4:4">
      <c r="D586" s="50"/>
    </row>
    <row r="587" spans="4:4">
      <c r="D587" s="50"/>
    </row>
    <row r="588" spans="4:4">
      <c r="D588" s="50"/>
    </row>
    <row r="589" spans="4:4">
      <c r="D589" s="50"/>
    </row>
    <row r="590" spans="4:4">
      <c r="D590" s="50"/>
    </row>
    <row r="591" spans="4:4">
      <c r="D591" s="50"/>
    </row>
    <row r="592" spans="4:4">
      <c r="D592" s="50"/>
    </row>
    <row r="593" spans="4:4">
      <c r="D593" s="50"/>
    </row>
    <row r="594" spans="4:4">
      <c r="D594" s="50"/>
    </row>
    <row r="595" spans="4:4">
      <c r="D595" s="50"/>
    </row>
    <row r="596" spans="4:4">
      <c r="D596" s="50"/>
    </row>
    <row r="597" spans="4:4">
      <c r="D597" s="50"/>
    </row>
    <row r="598" spans="4:4">
      <c r="D598" s="50"/>
    </row>
    <row r="599" spans="4:4">
      <c r="D599" s="50"/>
    </row>
    <row r="600" spans="4:4">
      <c r="D600" s="50"/>
    </row>
    <row r="601" spans="4:4">
      <c r="D601" s="50"/>
    </row>
    <row r="602" spans="4:4">
      <c r="D602" s="50"/>
    </row>
    <row r="603" spans="4:4">
      <c r="D603" s="50"/>
    </row>
    <row r="604" spans="4:4">
      <c r="D604" s="50"/>
    </row>
    <row r="605" spans="4:4">
      <c r="D605" s="50"/>
    </row>
    <row r="606" spans="4:4">
      <c r="D606" s="50"/>
    </row>
    <row r="607" spans="4:4">
      <c r="D607" s="50"/>
    </row>
    <row r="608" spans="4:4">
      <c r="D608" s="50"/>
    </row>
    <row r="609" spans="4:4">
      <c r="D609" s="50"/>
    </row>
    <row r="610" spans="4:4">
      <c r="D610" s="50"/>
    </row>
    <row r="611" spans="4:4">
      <c r="D611" s="50"/>
    </row>
    <row r="612" spans="4:4">
      <c r="D612" s="50"/>
    </row>
    <row r="613" spans="4:4">
      <c r="D613" s="50"/>
    </row>
    <row r="614" spans="4:4">
      <c r="D614" s="50"/>
    </row>
    <row r="615" spans="4:4">
      <c r="D615" s="50"/>
    </row>
    <row r="616" spans="4:4">
      <c r="D616" s="50"/>
    </row>
    <row r="617" spans="4:4">
      <c r="D617" s="50"/>
    </row>
    <row r="618" spans="4:4">
      <c r="D618" s="50"/>
    </row>
    <row r="619" spans="4:4">
      <c r="D619" s="50"/>
    </row>
    <row r="620" spans="4:4">
      <c r="D620" s="50"/>
    </row>
    <row r="621" spans="4:4">
      <c r="D621" s="50"/>
    </row>
    <row r="622" spans="4:4">
      <c r="D622" s="50"/>
    </row>
    <row r="623" spans="4:4">
      <c r="D623" s="50"/>
    </row>
    <row r="624" spans="4:4">
      <c r="D624" s="50"/>
    </row>
    <row r="625" spans="4:4">
      <c r="D625" s="50"/>
    </row>
    <row r="626" spans="4:4">
      <c r="D626" s="50"/>
    </row>
    <row r="627" spans="4:4">
      <c r="D627" s="50"/>
    </row>
    <row r="628" spans="4:4">
      <c r="D628" s="50"/>
    </row>
    <row r="629" spans="4:4">
      <c r="D629" s="50"/>
    </row>
    <row r="630" spans="4:4">
      <c r="D630" s="50"/>
    </row>
    <row r="631" spans="4:4">
      <c r="D631" s="50"/>
    </row>
    <row r="632" spans="4:4">
      <c r="D632" s="50"/>
    </row>
    <row r="633" spans="4:4">
      <c r="D633" s="50"/>
    </row>
    <row r="634" spans="4:4">
      <c r="D634" s="50"/>
    </row>
    <row r="635" spans="4:4">
      <c r="D635" s="50"/>
    </row>
    <row r="636" spans="4:4">
      <c r="D636" s="50"/>
    </row>
    <row r="637" spans="4:4">
      <c r="D637" s="50"/>
    </row>
    <row r="638" spans="4:4">
      <c r="D638" s="50"/>
    </row>
    <row r="639" spans="4:4">
      <c r="D639" s="50"/>
    </row>
    <row r="640" spans="4:4">
      <c r="D640" s="50"/>
    </row>
    <row r="641" spans="4:4">
      <c r="D641" s="50"/>
    </row>
    <row r="642" spans="4:4">
      <c r="D642" s="50"/>
    </row>
    <row r="643" spans="4:4">
      <c r="D643" s="50"/>
    </row>
    <row r="644" spans="4:4">
      <c r="D644" s="50"/>
    </row>
    <row r="645" spans="4:4">
      <c r="D645" s="50"/>
    </row>
    <row r="646" spans="4:4">
      <c r="D646" s="50"/>
    </row>
    <row r="647" spans="4:4">
      <c r="D647" s="50"/>
    </row>
    <row r="648" spans="4:4">
      <c r="D648" s="50"/>
    </row>
    <row r="649" spans="4:4">
      <c r="D649" s="50"/>
    </row>
    <row r="650" spans="4:4">
      <c r="D650" s="50"/>
    </row>
    <row r="651" spans="4:4">
      <c r="D651" s="50"/>
    </row>
    <row r="652" spans="4:4">
      <c r="D652" s="50"/>
    </row>
    <row r="653" spans="4:4">
      <c r="D653" s="50"/>
    </row>
    <row r="654" spans="4:4">
      <c r="D654" s="50"/>
    </row>
    <row r="655" spans="4:4">
      <c r="D655" s="50"/>
    </row>
    <row r="656" spans="4:4">
      <c r="D656" s="50"/>
    </row>
    <row r="657" spans="4:4">
      <c r="D657" s="50"/>
    </row>
    <row r="658" spans="4:4">
      <c r="D658" s="50"/>
    </row>
    <row r="659" spans="4:4">
      <c r="D659" s="50"/>
    </row>
    <row r="660" spans="4:4">
      <c r="D660" s="50"/>
    </row>
    <row r="661" spans="4:4">
      <c r="D661" s="50"/>
    </row>
    <row r="662" spans="4:4">
      <c r="D662" s="50"/>
    </row>
    <row r="663" spans="4:4">
      <c r="D663" s="50"/>
    </row>
    <row r="664" spans="4:4">
      <c r="D664" s="50"/>
    </row>
    <row r="665" spans="4:4">
      <c r="D665" s="50"/>
    </row>
    <row r="666" spans="4:4">
      <c r="D666" s="50"/>
    </row>
    <row r="667" spans="4:4">
      <c r="D667" s="50"/>
    </row>
    <row r="668" spans="4:4">
      <c r="D668" s="50"/>
    </row>
    <row r="669" spans="4:4">
      <c r="D669" s="50"/>
    </row>
    <row r="670" spans="4:4">
      <c r="D670" s="50"/>
    </row>
    <row r="671" spans="4:4">
      <c r="D671" s="50"/>
    </row>
    <row r="672" spans="4:4">
      <c r="D672" s="50"/>
    </row>
    <row r="673" spans="4:4">
      <c r="D673" s="50"/>
    </row>
    <row r="674" spans="4:4">
      <c r="D674" s="50"/>
    </row>
    <row r="675" spans="4:4">
      <c r="D675" s="50"/>
    </row>
    <row r="676" spans="4:4">
      <c r="D676" s="50"/>
    </row>
    <row r="677" spans="4:4">
      <c r="D677" s="50"/>
    </row>
    <row r="678" spans="4:4">
      <c r="D678" s="50"/>
    </row>
    <row r="679" spans="4:4">
      <c r="D679" s="50"/>
    </row>
    <row r="680" spans="4:4">
      <c r="D680" s="50"/>
    </row>
    <row r="681" spans="4:4">
      <c r="D681" s="50"/>
    </row>
  </sheetData>
  <mergeCells count="40">
    <mergeCell ref="K500:K501"/>
    <mergeCell ref="L500:L501"/>
    <mergeCell ref="M500:M501"/>
    <mergeCell ref="R500:R501"/>
    <mergeCell ref="S500:S501"/>
    <mergeCell ref="T500:T501"/>
    <mergeCell ref="N500:N501"/>
    <mergeCell ref="O500:O501"/>
    <mergeCell ref="P500:P501"/>
    <mergeCell ref="Q500:Q501"/>
    <mergeCell ref="I495:I496"/>
    <mergeCell ref="J495:J496"/>
    <mergeCell ref="E500:E501"/>
    <mergeCell ref="F500:F501"/>
    <mergeCell ref="G500:G501"/>
    <mergeCell ref="H500:H501"/>
    <mergeCell ref="A496:A497"/>
    <mergeCell ref="B496:B497"/>
    <mergeCell ref="C500:C501"/>
    <mergeCell ref="D500:D501"/>
    <mergeCell ref="A488:A489"/>
    <mergeCell ref="B488:B489"/>
    <mergeCell ref="C492:C493"/>
    <mergeCell ref="D492:D493"/>
    <mergeCell ref="I487:I488"/>
    <mergeCell ref="T492:T493"/>
    <mergeCell ref="E492:E493"/>
    <mergeCell ref="Q492:Q493"/>
    <mergeCell ref="R492:R493"/>
    <mergeCell ref="S492:S493"/>
    <mergeCell ref="J487:J488"/>
    <mergeCell ref="M492:M493"/>
    <mergeCell ref="N492:N493"/>
    <mergeCell ref="O492:O493"/>
    <mergeCell ref="P492:P493"/>
    <mergeCell ref="K492:K493"/>
    <mergeCell ref="L492:L493"/>
    <mergeCell ref="F492:F493"/>
    <mergeCell ref="G492:G493"/>
    <mergeCell ref="H492:H493"/>
  </mergeCells>
  <phoneticPr fontId="0" type="noConversion"/>
  <pageMargins left="0.75" right="0.75" top="1" bottom="1" header="0.5" footer="0.5"/>
  <pageSetup orientation="portrait" horizontalDpi="4294967292" r:id="rId1"/>
  <headerFooter differentFirst="1" alignWithMargins="0">
    <firstFooter>&amp;LInternal</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2:M364"/>
  <sheetViews>
    <sheetView zoomScale="75" workbookViewId="0">
      <selection activeCell="N53" sqref="N53"/>
    </sheetView>
  </sheetViews>
  <sheetFormatPr defaultColWidth="9.140625" defaultRowHeight="15"/>
  <cols>
    <col min="1" max="1" width="9.28515625" style="22" bestFit="1" customWidth="1"/>
    <col min="2" max="2" width="9.140625" style="22"/>
    <col min="3" max="3" width="20.7109375" style="22" customWidth="1"/>
    <col min="4" max="4" width="9.140625" style="22"/>
    <col min="5" max="5" width="17.7109375" style="26" customWidth="1"/>
    <col min="6" max="6" width="6.85546875" style="26" customWidth="1"/>
    <col min="7" max="7" width="16.7109375" style="22" customWidth="1"/>
    <col min="8" max="8" width="3" style="22" customWidth="1"/>
    <col min="9" max="9" width="17" style="22" bestFit="1" customWidth="1"/>
    <col min="10" max="10" width="4.140625" style="22" customWidth="1"/>
    <col min="11" max="11" width="16.140625" style="22" bestFit="1" customWidth="1"/>
    <col min="12" max="12" width="4.140625" style="22" customWidth="1"/>
    <col min="13" max="13" width="9.28515625" style="22" bestFit="1" customWidth="1"/>
    <col min="14" max="16384" width="9.140625" style="22"/>
  </cols>
  <sheetData>
    <row r="2" spans="1:13" s="69" customFormat="1" ht="15.75">
      <c r="A2" s="69" t="s">
        <v>16</v>
      </c>
      <c r="E2" s="70">
        <v>5</v>
      </c>
      <c r="F2" s="70"/>
      <c r="G2" s="70">
        <v>1</v>
      </c>
      <c r="H2" s="70"/>
      <c r="I2" s="70">
        <v>2</v>
      </c>
      <c r="J2" s="70"/>
      <c r="K2" s="70">
        <v>3</v>
      </c>
      <c r="L2" s="70"/>
      <c r="M2" s="70">
        <v>4</v>
      </c>
    </row>
    <row r="3" spans="1:13" s="69" customFormat="1" ht="15.75">
      <c r="A3" s="69" t="s">
        <v>17</v>
      </c>
      <c r="E3" s="71" t="s">
        <v>18</v>
      </c>
      <c r="F3" s="71"/>
      <c r="G3" s="69" t="s">
        <v>19</v>
      </c>
      <c r="I3" s="69" t="s">
        <v>20</v>
      </c>
      <c r="K3" s="69" t="s">
        <v>21</v>
      </c>
      <c r="M3" s="69" t="s">
        <v>22</v>
      </c>
    </row>
    <row r="4" spans="1:13">
      <c r="A4" s="22">
        <v>0</v>
      </c>
      <c r="C4" s="72"/>
    </row>
    <row r="5" spans="1:13">
      <c r="A5" s="22">
        <v>1</v>
      </c>
      <c r="C5" s="72">
        <f>Amort!B2</f>
        <v>2800000</v>
      </c>
      <c r="E5" s="26">
        <v>0</v>
      </c>
      <c r="G5" s="73">
        <f>-PPMT(Amort!$B$9/(12/Amort!$B$4),A5,Amort!$B$8,Amort!$B$2)</f>
        <v>5645.6735888659514</v>
      </c>
      <c r="I5" s="73">
        <f t="shared" ref="I5:I16" si="0">ROUND(AVERAGE(G$5:G$16),0)</f>
        <v>5744</v>
      </c>
      <c r="K5" s="72">
        <f>Amort!$B$2/Amort!$B$8</f>
        <v>9333.3333333333339</v>
      </c>
      <c r="M5" s="22">
        <v>0</v>
      </c>
    </row>
    <row r="6" spans="1:13">
      <c r="A6" s="22">
        <v>2</v>
      </c>
      <c r="C6" s="72">
        <f>C5-CHOOSE(Amort!$B$7,G5,I5,K5,M5,E5)</f>
        <v>2794354.3264111341</v>
      </c>
      <c r="E6" s="26">
        <v>0</v>
      </c>
      <c r="G6" s="73">
        <f>-PPMT(Amort!$B$9/(12/Amort!$B$4),A6,Amort!$B$8,Amort!$B$2)</f>
        <v>5663.3163188311573</v>
      </c>
      <c r="I6" s="73">
        <f t="shared" si="0"/>
        <v>5744</v>
      </c>
      <c r="K6" s="72">
        <f>Amort!$B$2/Amort!$B$8</f>
        <v>9333.3333333333339</v>
      </c>
      <c r="M6" s="22">
        <v>0</v>
      </c>
    </row>
    <row r="7" spans="1:13">
      <c r="A7" s="22">
        <v>3</v>
      </c>
      <c r="C7" s="72">
        <f>C6-CHOOSE(Amort!$B$7,G6,I6,K6,M6,E6)</f>
        <v>2788691.0100923032</v>
      </c>
      <c r="E7" s="26">
        <v>0</v>
      </c>
      <c r="G7" s="73">
        <f>-PPMT(Amort!$B$9/(12/Amort!$B$4),A7,Amort!$B$8,Amort!$B$2)</f>
        <v>5681.0141823275044</v>
      </c>
      <c r="I7" s="73">
        <f t="shared" si="0"/>
        <v>5744</v>
      </c>
      <c r="K7" s="72">
        <f>Amort!$B$2/Amort!$B$8</f>
        <v>9333.3333333333339</v>
      </c>
      <c r="M7" s="22">
        <v>0</v>
      </c>
    </row>
    <row r="8" spans="1:13">
      <c r="A8" s="22">
        <v>4</v>
      </c>
      <c r="C8" s="72">
        <f>C7-CHOOSE(Amort!$B$7,G7,I7,K7,M7,E7)</f>
        <v>2783009.9959099758</v>
      </c>
      <c r="E8" s="26">
        <v>0</v>
      </c>
      <c r="G8" s="73">
        <f>-PPMT(Amort!$B$9/(12/Amort!$B$4),A8,Amort!$B$8,Amort!$B$2)</f>
        <v>5698.7673516472778</v>
      </c>
      <c r="I8" s="73">
        <f t="shared" si="0"/>
        <v>5744</v>
      </c>
      <c r="K8" s="72">
        <f>Amort!$B$2/Amort!$B$8</f>
        <v>9333.3333333333339</v>
      </c>
      <c r="M8" s="22">
        <v>0</v>
      </c>
    </row>
    <row r="9" spans="1:13">
      <c r="A9" s="22">
        <v>5</v>
      </c>
      <c r="C9" s="72">
        <f>C8-CHOOSE(Amort!$B$7,G8,I8,K8,M8,E8)</f>
        <v>2777311.2285583285</v>
      </c>
      <c r="E9" s="26">
        <v>0</v>
      </c>
      <c r="G9" s="73">
        <f>-PPMT(Amort!$B$9/(12/Amort!$B$4),A9,Amort!$B$8,Amort!$B$2)</f>
        <v>5716.5759996211764</v>
      </c>
      <c r="I9" s="73">
        <f t="shared" si="0"/>
        <v>5744</v>
      </c>
      <c r="K9" s="72">
        <f>Amort!$B$2/Amort!$B$8</f>
        <v>9333.3333333333339</v>
      </c>
      <c r="M9" s="22">
        <v>0</v>
      </c>
    </row>
    <row r="10" spans="1:13">
      <c r="A10" s="22">
        <v>6</v>
      </c>
      <c r="C10" s="72">
        <f>C9-CHOOSE(Amort!$B$7,G9,I9,K9,M9,E9)</f>
        <v>2771594.6525587072</v>
      </c>
      <c r="E10" s="26">
        <v>0</v>
      </c>
      <c r="G10" s="73">
        <f>-PPMT(Amort!$B$9/(12/Amort!$B$4),A10,Amort!$B$8,Amort!$B$2)</f>
        <v>5734.4402996199924</v>
      </c>
      <c r="I10" s="73">
        <f t="shared" si="0"/>
        <v>5744</v>
      </c>
      <c r="K10" s="72">
        <f>Amort!$B$2/Amort!$B$8</f>
        <v>9333.3333333333339</v>
      </c>
      <c r="M10" s="22">
        <v>0</v>
      </c>
    </row>
    <row r="11" spans="1:13">
      <c r="A11" s="22">
        <v>7</v>
      </c>
      <c r="C11" s="72">
        <f>C10-CHOOSE(Amort!$B$7,G10,I10,K10,M10,E10)</f>
        <v>2765860.2122590872</v>
      </c>
      <c r="E11" s="26">
        <v>0</v>
      </c>
      <c r="G11" s="73">
        <f>-PPMT(Amort!$B$9/(12/Amort!$B$4),A11,Amort!$B$8,Amort!$B$2)</f>
        <v>5752.3604255563041</v>
      </c>
      <c r="I11" s="73">
        <f t="shared" si="0"/>
        <v>5744</v>
      </c>
      <c r="K11" s="72">
        <f>Amort!$B$2/Amort!$B$8</f>
        <v>9333.3333333333339</v>
      </c>
      <c r="M11" s="22">
        <v>0</v>
      </c>
    </row>
    <row r="12" spans="1:13">
      <c r="A12" s="22">
        <v>8</v>
      </c>
      <c r="C12" s="72">
        <f>C11-CHOOSE(Amort!$B$7,G11,I11,K11,M11,E11)</f>
        <v>2760107.8518335312</v>
      </c>
      <c r="E12" s="26">
        <v>0</v>
      </c>
      <c r="G12" s="73">
        <f>-PPMT(Amort!$B$9/(12/Amort!$B$4),A12,Amort!$B$8,Amort!$B$2)</f>
        <v>5770.3365518861683</v>
      </c>
      <c r="I12" s="73">
        <f t="shared" si="0"/>
        <v>5744</v>
      </c>
      <c r="K12" s="72">
        <f>Amort!$B$2/Amort!$B$8</f>
        <v>9333.3333333333339</v>
      </c>
      <c r="M12" s="22">
        <v>0</v>
      </c>
    </row>
    <row r="13" spans="1:13">
      <c r="A13" s="22">
        <v>9</v>
      </c>
      <c r="C13" s="72">
        <f>C12-CHOOSE(Amort!$B$7,G12,I12,K12,M12,E12)</f>
        <v>2754337.5152816451</v>
      </c>
      <c r="E13" s="26">
        <v>0</v>
      </c>
      <c r="G13" s="73">
        <f>-PPMT(Amort!$B$9/(12/Amort!$B$4),A13,Amort!$B$8,Amort!$B$2)</f>
        <v>5788.368853610812</v>
      </c>
      <c r="I13" s="73">
        <f t="shared" si="0"/>
        <v>5744</v>
      </c>
      <c r="K13" s="72">
        <f>Amort!$B$2/Amort!$B$8</f>
        <v>9333.3333333333339</v>
      </c>
      <c r="M13" s="22">
        <v>0</v>
      </c>
    </row>
    <row r="14" spans="1:13">
      <c r="A14" s="22">
        <v>10</v>
      </c>
      <c r="C14" s="72">
        <f>C13-CHOOSE(Amort!$B$7,G13,I13,K13,M13,E13)</f>
        <v>2748549.1464280342</v>
      </c>
      <c r="E14" s="26">
        <v>0</v>
      </c>
      <c r="G14" s="73">
        <f>-PPMT(Amort!$B$9/(12/Amort!$B$4),A14,Amort!$B$8,Amort!$B$2)</f>
        <v>5806.457506278346</v>
      </c>
      <c r="I14" s="73">
        <f t="shared" si="0"/>
        <v>5744</v>
      </c>
      <c r="K14" s="72">
        <f>Amort!$B$2/Amort!$B$8</f>
        <v>9333.3333333333339</v>
      </c>
      <c r="M14" s="22">
        <v>0</v>
      </c>
    </row>
    <row r="15" spans="1:13">
      <c r="A15" s="22">
        <v>11</v>
      </c>
      <c r="C15" s="72">
        <f>C14-CHOOSE(Amort!$B$7,G14,I14,K14,M14,E14)</f>
        <v>2742742.6889217556</v>
      </c>
      <c r="E15" s="26">
        <v>0</v>
      </c>
      <c r="G15" s="73">
        <f>-PPMT(Amort!$B$9/(12/Amort!$B$4),A15,Amort!$B$8,Amort!$B$2)</f>
        <v>5824.6026859854665</v>
      </c>
      <c r="I15" s="73">
        <f t="shared" si="0"/>
        <v>5744</v>
      </c>
      <c r="K15" s="72">
        <f>Amort!$B$2/Amort!$B$8</f>
        <v>9333.3333333333339</v>
      </c>
      <c r="M15" s="22">
        <v>0</v>
      </c>
    </row>
    <row r="16" spans="1:13">
      <c r="A16" s="22">
        <v>12</v>
      </c>
      <c r="C16" s="72">
        <f>C15-CHOOSE(Amort!$B$7,G15,I15,K15,M15,E15)</f>
        <v>2736918.08623577</v>
      </c>
      <c r="E16" s="26">
        <v>0</v>
      </c>
      <c r="G16" s="73">
        <f>-PPMT(Amort!$B$9/(12/Amort!$B$4),A16,Amort!$B$8,Amort!$B$2)</f>
        <v>5842.804569379171</v>
      </c>
      <c r="I16" s="73">
        <f t="shared" si="0"/>
        <v>5744</v>
      </c>
      <c r="K16" s="72">
        <f>Amort!$B$2/Amort!$B$8</f>
        <v>9333.3333333333339</v>
      </c>
      <c r="M16" s="22">
        <v>0</v>
      </c>
    </row>
    <row r="17" spans="1:13">
      <c r="A17" s="22">
        <v>13</v>
      </c>
      <c r="C17" s="72">
        <f>C16-CHOOSE(Amort!$B$7,G16,I16,K16,M16,E16)</f>
        <v>2731075.2816663911</v>
      </c>
      <c r="E17" s="26">
        <v>0</v>
      </c>
      <c r="G17" s="73">
        <f>-PPMT(Amort!$B$9/(12/Amort!$B$4),A17,Amort!$B$8,Amort!$B$2)</f>
        <v>5861.0633336584806</v>
      </c>
      <c r="I17" s="73">
        <f t="shared" ref="I17:I28" si="1">ROUND(AVERAGE(G$17:G$28),0)</f>
        <v>5963</v>
      </c>
      <c r="K17" s="72">
        <f>Amort!$B$2/Amort!$B$8</f>
        <v>9333.3333333333339</v>
      </c>
      <c r="M17" s="22">
        <v>0</v>
      </c>
    </row>
    <row r="18" spans="1:13">
      <c r="A18" s="22">
        <v>14</v>
      </c>
      <c r="C18" s="72">
        <f>C17-CHOOSE(Amort!$B$7,G17,I17,K17,M17,E17)</f>
        <v>2725214.2183327326</v>
      </c>
      <c r="E18" s="26">
        <v>0</v>
      </c>
      <c r="G18" s="73">
        <f>-PPMT(Amort!$B$9/(12/Amort!$B$4),A18,Amort!$B$8,Amort!$B$2)</f>
        <v>5879.379156576163</v>
      </c>
      <c r="I18" s="73">
        <f t="shared" si="1"/>
        <v>5963</v>
      </c>
      <c r="K18" s="72">
        <f>Amort!$B$2/Amort!$B$8</f>
        <v>9333.3333333333339</v>
      </c>
      <c r="M18" s="22">
        <v>0</v>
      </c>
    </row>
    <row r="19" spans="1:13">
      <c r="A19" s="22">
        <v>15</v>
      </c>
      <c r="C19" s="72">
        <f>C18-CHOOSE(Amort!$B$7,G18,I18,K18,M18,E18)</f>
        <v>2719334.8391761566</v>
      </c>
      <c r="E19" s="26">
        <v>0</v>
      </c>
      <c r="G19" s="73">
        <f>-PPMT(Amort!$B$9/(12/Amort!$B$4),A19,Amort!$B$8,Amort!$B$2)</f>
        <v>5897.7522164404636</v>
      </c>
      <c r="I19" s="73">
        <f t="shared" si="1"/>
        <v>5963</v>
      </c>
      <c r="K19" s="72">
        <f>Amort!$B$2/Amort!$B$8</f>
        <v>9333.3333333333339</v>
      </c>
      <c r="M19" s="22">
        <v>0</v>
      </c>
    </row>
    <row r="20" spans="1:13">
      <c r="A20" s="22">
        <v>16</v>
      </c>
      <c r="C20" s="72">
        <f>C19-CHOOSE(Amort!$B$7,G19,I19,K19,M19,E19)</f>
        <v>2713437.0869597159</v>
      </c>
      <c r="E20" s="26">
        <v>0</v>
      </c>
      <c r="G20" s="73">
        <f>-PPMT(Amort!$B$9/(12/Amort!$B$4),A20,Amort!$B$8,Amort!$B$2)</f>
        <v>5916.1826921168395</v>
      </c>
      <c r="I20" s="73">
        <f t="shared" si="1"/>
        <v>5963</v>
      </c>
      <c r="K20" s="72">
        <f>Amort!$B$2/Amort!$B$8</f>
        <v>9333.3333333333339</v>
      </c>
      <c r="M20" s="22">
        <v>0</v>
      </c>
    </row>
    <row r="21" spans="1:13">
      <c r="A21" s="22">
        <v>17</v>
      </c>
      <c r="C21" s="72">
        <f>C20-CHOOSE(Amort!$B$7,G20,I20,K20,M20,E20)</f>
        <v>2707520.9042675989</v>
      </c>
      <c r="E21" s="26">
        <v>0</v>
      </c>
      <c r="G21" s="73">
        <f>-PPMT(Amort!$B$9/(12/Amort!$B$4),A21,Amort!$B$8,Amort!$B$2)</f>
        <v>5934.6707630297051</v>
      </c>
      <c r="I21" s="73">
        <f t="shared" si="1"/>
        <v>5963</v>
      </c>
      <c r="K21" s="72">
        <f>Amort!$B$2/Amort!$B$8</f>
        <v>9333.3333333333339</v>
      </c>
      <c r="M21" s="22">
        <v>0</v>
      </c>
    </row>
    <row r="22" spans="1:13">
      <c r="A22" s="22">
        <v>18</v>
      </c>
      <c r="C22" s="72">
        <f>C21-CHOOSE(Amort!$B$7,G21,I21,K21,M21,E21)</f>
        <v>2701586.2335045692</v>
      </c>
      <c r="E22" s="26">
        <v>0</v>
      </c>
      <c r="G22" s="73">
        <f>-PPMT(Amort!$B$9/(12/Amort!$B$4),A22,Amort!$B$8,Amort!$B$2)</f>
        <v>5953.216609164173</v>
      </c>
      <c r="I22" s="73">
        <f t="shared" si="1"/>
        <v>5963</v>
      </c>
      <c r="K22" s="72">
        <f>Amort!$B$2/Amort!$B$8</f>
        <v>9333.3333333333339</v>
      </c>
      <c r="M22" s="22">
        <v>0</v>
      </c>
    </row>
    <row r="23" spans="1:13">
      <c r="A23" s="22">
        <v>19</v>
      </c>
      <c r="C23" s="72">
        <f>C22-CHOOSE(Amort!$B$7,G22,I22,K22,M22,E22)</f>
        <v>2695633.016895405</v>
      </c>
      <c r="E23" s="26">
        <v>0</v>
      </c>
      <c r="G23" s="73">
        <f>-PPMT(Amort!$B$9/(12/Amort!$B$4),A23,Amort!$B$8,Amort!$B$2)</f>
        <v>5971.8204110678116</v>
      </c>
      <c r="I23" s="73">
        <f t="shared" si="1"/>
        <v>5963</v>
      </c>
      <c r="K23" s="72">
        <f>Amort!$B$2/Amort!$B$8</f>
        <v>9333.3333333333339</v>
      </c>
      <c r="M23" s="22">
        <v>0</v>
      </c>
    </row>
    <row r="24" spans="1:13">
      <c r="A24" s="22">
        <v>20</v>
      </c>
      <c r="C24" s="72">
        <f>C23-CHOOSE(Amort!$B$7,G23,I23,K23,M23,E23)</f>
        <v>2689661.1964843371</v>
      </c>
      <c r="E24" s="26">
        <v>0</v>
      </c>
      <c r="G24" s="73">
        <f>-PPMT(Amort!$B$9/(12/Amort!$B$4),A24,Amort!$B$8,Amort!$B$2)</f>
        <v>5990.4823498523983</v>
      </c>
      <c r="I24" s="73">
        <f t="shared" si="1"/>
        <v>5963</v>
      </c>
      <c r="K24" s="72">
        <f>Amort!$B$2/Amort!$B$8</f>
        <v>9333.3333333333339</v>
      </c>
      <c r="M24" s="22">
        <v>0</v>
      </c>
    </row>
    <row r="25" spans="1:13">
      <c r="A25" s="22">
        <v>21</v>
      </c>
      <c r="C25" s="72">
        <f>C24-CHOOSE(Amort!$B$7,G24,I24,K24,M24,E24)</f>
        <v>2683670.7141344845</v>
      </c>
      <c r="E25" s="26">
        <v>0</v>
      </c>
      <c r="G25" s="73">
        <f>-PPMT(Amort!$B$9/(12/Amort!$B$4),A25,Amort!$B$8,Amort!$B$2)</f>
        <v>6009.2026071956861</v>
      </c>
      <c r="I25" s="73">
        <f t="shared" si="1"/>
        <v>5963</v>
      </c>
      <c r="K25" s="72">
        <f>Amort!$B$2/Amort!$B$8</f>
        <v>9333.3333333333339</v>
      </c>
      <c r="M25" s="22">
        <v>0</v>
      </c>
    </row>
    <row r="26" spans="1:13">
      <c r="A26" s="22">
        <v>22</v>
      </c>
      <c r="C26" s="72">
        <f>C25-CHOOSE(Amort!$B$7,G25,I25,K25,M25,E25)</f>
        <v>2677661.5115272887</v>
      </c>
      <c r="E26" s="26">
        <v>0</v>
      </c>
      <c r="G26" s="73">
        <f>-PPMT(Amort!$B$9/(12/Amort!$B$4),A26,Amort!$B$8,Amort!$B$2)</f>
        <v>6027.9813653431738</v>
      </c>
      <c r="I26" s="73">
        <f t="shared" si="1"/>
        <v>5963</v>
      </c>
      <c r="K26" s="72">
        <f>Amort!$B$2/Amort!$B$8</f>
        <v>9333.3333333333339</v>
      </c>
      <c r="M26" s="22">
        <v>0</v>
      </c>
    </row>
    <row r="27" spans="1:13">
      <c r="A27" s="22">
        <v>23</v>
      </c>
      <c r="C27" s="72">
        <f>C26-CHOOSE(Amort!$B$7,G26,I26,K26,M26,E26)</f>
        <v>2671633.5301619456</v>
      </c>
      <c r="E27" s="26">
        <v>0</v>
      </c>
      <c r="G27" s="73">
        <f>-PPMT(Amort!$B$9/(12/Amort!$B$4),A27,Amort!$B$8,Amort!$B$2)</f>
        <v>6046.8188071098712</v>
      </c>
      <c r="I27" s="73">
        <f t="shared" si="1"/>
        <v>5963</v>
      </c>
      <c r="K27" s="72">
        <f>Amort!$B$2/Amort!$B$8</f>
        <v>9333.3333333333339</v>
      </c>
      <c r="M27" s="22">
        <v>0</v>
      </c>
    </row>
    <row r="28" spans="1:13">
      <c r="A28" s="22">
        <v>24</v>
      </c>
      <c r="C28" s="72">
        <f>C27-CHOOSE(Amort!$B$7,G27,I27,K27,M27,E27)</f>
        <v>2665586.7113548359</v>
      </c>
      <c r="E28" s="26">
        <v>0</v>
      </c>
      <c r="G28" s="73">
        <f>-PPMT(Amort!$B$9/(12/Amort!$B$4),A28,Amort!$B$8,Amort!$B$2)</f>
        <v>6065.7151158820889</v>
      </c>
      <c r="I28" s="73">
        <f t="shared" si="1"/>
        <v>5963</v>
      </c>
      <c r="K28" s="72">
        <f>Amort!$B$2/Amort!$B$8</f>
        <v>9333.3333333333339</v>
      </c>
      <c r="M28" s="22">
        <v>0</v>
      </c>
    </row>
    <row r="29" spans="1:13">
      <c r="A29" s="22">
        <v>25</v>
      </c>
      <c r="C29" s="72">
        <f>C28-CHOOSE(Amort!$B$7,G28,I28,K28,M28,E28)</f>
        <v>2659520.9962389539</v>
      </c>
      <c r="E29" s="26">
        <v>2131.198207992129</v>
      </c>
      <c r="G29" s="73">
        <f>-PPMT(Amort!$B$9/(12/Amort!$B$4),A29,Amort!$B$8,Amort!$B$2)</f>
        <v>6084.6704756192212</v>
      </c>
      <c r="I29" s="73">
        <f t="shared" ref="I29:I40" si="2">ROUND(AVERAGE(G$29:G$40),0)</f>
        <v>6190</v>
      </c>
      <c r="K29" s="72">
        <f>Amort!$B$2/Amort!$B$8</f>
        <v>9333.3333333333339</v>
      </c>
      <c r="M29" s="22">
        <v>0</v>
      </c>
    </row>
    <row r="30" spans="1:13">
      <c r="A30" s="22">
        <v>26</v>
      </c>
      <c r="C30" s="72">
        <f>C29-CHOOSE(Amort!$B$7,G29,I29,K29,M29,E29)</f>
        <v>2653436.3257633345</v>
      </c>
      <c r="E30" s="26">
        <v>2143.6301975385286</v>
      </c>
      <c r="G30" s="73">
        <f>-PPMT(Amort!$B$9/(12/Amort!$B$4),A30,Amort!$B$8,Amort!$B$2)</f>
        <v>6103.6850708555312</v>
      </c>
      <c r="I30" s="73">
        <f t="shared" si="2"/>
        <v>6190</v>
      </c>
      <c r="K30" s="72">
        <f>Amort!$B$2/Amort!$B$8</f>
        <v>9333.3333333333339</v>
      </c>
      <c r="M30" s="22">
        <v>0</v>
      </c>
    </row>
    <row r="31" spans="1:13">
      <c r="A31" s="22">
        <v>27</v>
      </c>
      <c r="C31" s="72">
        <f>C30-CHOOSE(Amort!$B$7,G30,I30,K30,M30,E30)</f>
        <v>2647332.640692479</v>
      </c>
      <c r="E31" s="26">
        <v>2156.134707024321</v>
      </c>
      <c r="G31" s="73">
        <f>-PPMT(Amort!$B$9/(12/Amort!$B$4),A31,Amort!$B$8,Amort!$B$2)</f>
        <v>6122.7590867019535</v>
      </c>
      <c r="I31" s="73">
        <f t="shared" si="2"/>
        <v>6190</v>
      </c>
      <c r="K31" s="72">
        <f>Amort!$B$2/Amort!$B$8</f>
        <v>9333.3333333333339</v>
      </c>
      <c r="M31" s="22">
        <v>0</v>
      </c>
    </row>
    <row r="32" spans="1:13">
      <c r="A32" s="22">
        <v>28</v>
      </c>
      <c r="C32" s="72">
        <f>C31-CHOOSE(Amort!$B$7,G31,I31,K31,M31,E31)</f>
        <v>2641209.881605777</v>
      </c>
      <c r="E32" s="26">
        <v>2168.7121594818309</v>
      </c>
      <c r="G32" s="73">
        <f>-PPMT(Amort!$B$9/(12/Amort!$B$4),A32,Amort!$B$8,Amort!$B$2)</f>
        <v>6141.8927088478986</v>
      </c>
      <c r="I32" s="73">
        <f t="shared" si="2"/>
        <v>6190</v>
      </c>
      <c r="K32" s="72">
        <f>Amort!$B$2/Amort!$B$8</f>
        <v>9333.3333333333339</v>
      </c>
      <c r="M32" s="22">
        <v>0</v>
      </c>
    </row>
    <row r="33" spans="1:13">
      <c r="A33" s="22">
        <v>29</v>
      </c>
      <c r="C33" s="72">
        <f>C32-CHOOSE(Amort!$B$7,G32,I32,K32,M32,E32)</f>
        <v>2635067.9888969292</v>
      </c>
      <c r="E33" s="26">
        <v>2181.3629804123193</v>
      </c>
      <c r="G33" s="73">
        <f>-PPMT(Amort!$B$9/(12/Amort!$B$4),A33,Amort!$B$8,Amort!$B$2)</f>
        <v>6161.0861235630482</v>
      </c>
      <c r="I33" s="73">
        <f t="shared" si="2"/>
        <v>6190</v>
      </c>
      <c r="K33" s="72">
        <f>Amort!$B$2/Amort!$B$8</f>
        <v>9333.3333333333339</v>
      </c>
      <c r="M33" s="22">
        <v>0</v>
      </c>
    </row>
    <row r="34" spans="1:13">
      <c r="A34" s="22">
        <v>30</v>
      </c>
      <c r="C34" s="72">
        <f>C33-CHOOSE(Amort!$B$7,G33,I33,K33,M33,E33)</f>
        <v>2628906.9027733663</v>
      </c>
      <c r="E34" s="26">
        <v>2194.0875977980904</v>
      </c>
      <c r="G34" s="73">
        <f>-PPMT(Amort!$B$9/(12/Amort!$B$4),A34,Amort!$B$8,Amort!$B$2)</f>
        <v>6180.3395176991826</v>
      </c>
      <c r="I34" s="73">
        <f t="shared" si="2"/>
        <v>6190</v>
      </c>
      <c r="K34" s="72">
        <f>Amort!$B$2/Amort!$B$8</f>
        <v>9333.3333333333339</v>
      </c>
      <c r="M34" s="22">
        <v>0</v>
      </c>
    </row>
    <row r="35" spans="1:13">
      <c r="A35" s="22">
        <v>31</v>
      </c>
      <c r="C35" s="72">
        <f>C34-CHOOSE(Amort!$B$7,G34,I34,K34,M34,E34)</f>
        <v>2622726.5632556672</v>
      </c>
      <c r="E35" s="26">
        <v>2206.8864421183243</v>
      </c>
      <c r="G35" s="73">
        <f>-PPMT(Amort!$B$9/(12/Amort!$B$4),A35,Amort!$B$8,Amort!$B$2)</f>
        <v>6199.6530786919921</v>
      </c>
      <c r="I35" s="73">
        <f t="shared" si="2"/>
        <v>6190</v>
      </c>
      <c r="K35" s="72">
        <f>Amort!$B$2/Amort!$B$8</f>
        <v>9333.3333333333339</v>
      </c>
      <c r="M35" s="22">
        <v>0</v>
      </c>
    </row>
    <row r="36" spans="1:13">
      <c r="A36" s="22">
        <v>32</v>
      </c>
      <c r="C36" s="72">
        <f>C35-CHOOSE(Amort!$B$7,G35,I35,K35,M35,E35)</f>
        <v>2616526.9101769752</v>
      </c>
      <c r="E36" s="26">
        <v>2219.7599463644437</v>
      </c>
      <c r="G36" s="73">
        <f>-PPMT(Amort!$B$9/(12/Amort!$B$4),A36,Amort!$B$8,Amort!$B$2)</f>
        <v>6219.0269945629043</v>
      </c>
      <c r="I36" s="73">
        <f t="shared" si="2"/>
        <v>6190</v>
      </c>
      <c r="K36" s="72">
        <f>Amort!$B$2/Amort!$B$8</f>
        <v>9333.3333333333339</v>
      </c>
      <c r="M36" s="22">
        <v>0</v>
      </c>
    </row>
    <row r="37" spans="1:13">
      <c r="A37" s="22">
        <v>33</v>
      </c>
      <c r="C37" s="72">
        <f>C36-CHOOSE(Amort!$B$7,G36,I36,K36,M36,E36)</f>
        <v>2610307.8831824125</v>
      </c>
      <c r="E37" s="26">
        <v>2232.7085460512899</v>
      </c>
      <c r="G37" s="73">
        <f>-PPMT(Amort!$B$9/(12/Amort!$B$4),A37,Amort!$B$8,Amort!$B$2)</f>
        <v>6238.4614539209133</v>
      </c>
      <c r="I37" s="73">
        <f t="shared" si="2"/>
        <v>6190</v>
      </c>
      <c r="K37" s="72">
        <f>Amort!$B$2/Amort!$B$8</f>
        <v>9333.3333333333339</v>
      </c>
      <c r="M37" s="22">
        <v>0</v>
      </c>
    </row>
    <row r="38" spans="1:13">
      <c r="A38" s="22">
        <v>34</v>
      </c>
      <c r="C38" s="72">
        <f>C37-CHOOSE(Amort!$B$7,G37,I37,K37,M37,E37)</f>
        <v>2604069.4217284918</v>
      </c>
      <c r="E38" s="26">
        <v>2245.7326792366803</v>
      </c>
      <c r="G38" s="73">
        <f>-PPMT(Amort!$B$9/(12/Amort!$B$4),A38,Amort!$B$8,Amort!$B$2)</f>
        <v>6257.9566459644166</v>
      </c>
      <c r="I38" s="73">
        <f t="shared" si="2"/>
        <v>6190</v>
      </c>
      <c r="K38" s="72">
        <f>Amort!$B$2/Amort!$B$8</f>
        <v>9333.3333333333339</v>
      </c>
      <c r="M38" s="22">
        <v>0</v>
      </c>
    </row>
    <row r="39" spans="1:13">
      <c r="A39" s="22">
        <v>35</v>
      </c>
      <c r="C39" s="72">
        <f>C38-CHOOSE(Amort!$B$7,G38,I38,K38,M38,E38)</f>
        <v>2597811.4650825271</v>
      </c>
      <c r="E39" s="26">
        <v>2258.8327865321189</v>
      </c>
      <c r="G39" s="73">
        <f>-PPMT(Amort!$B$9/(12/Amort!$B$4),A39,Amort!$B$8,Amort!$B$2)</f>
        <v>6277.512760483055</v>
      </c>
      <c r="I39" s="73">
        <f t="shared" si="2"/>
        <v>6190</v>
      </c>
      <c r="K39" s="72">
        <f>Amort!$B$2/Amort!$B$8</f>
        <v>9333.3333333333339</v>
      </c>
      <c r="M39" s="22">
        <v>0</v>
      </c>
    </row>
    <row r="40" spans="1:13">
      <c r="A40" s="22">
        <v>36</v>
      </c>
      <c r="C40" s="72">
        <f>C39-CHOOSE(Amort!$B$7,G39,I39,K39,M39,E39)</f>
        <v>2591533.9523220439</v>
      </c>
      <c r="E40" s="26">
        <v>2272.0093111204915</v>
      </c>
      <c r="G40" s="73">
        <f>-PPMT(Amort!$B$9/(12/Amort!$B$4),A40,Amort!$B$8,Amort!$B$2)</f>
        <v>6297.1299878595646</v>
      </c>
      <c r="I40" s="73">
        <f t="shared" si="2"/>
        <v>6190</v>
      </c>
      <c r="K40" s="72">
        <f>Amort!$B$2/Amort!$B$8</f>
        <v>9333.3333333333339</v>
      </c>
      <c r="M40" s="22">
        <v>0</v>
      </c>
    </row>
    <row r="41" spans="1:13">
      <c r="A41" s="22">
        <v>37</v>
      </c>
      <c r="C41" s="72">
        <f>C40-CHOOSE(Amort!$B$7,G40,I40,K40,M40,E40)</f>
        <v>2585236.8223341843</v>
      </c>
      <c r="E41" s="26">
        <v>2285.2626987686381</v>
      </c>
      <c r="G41" s="73">
        <f>-PPMT(Amort!$B$9/(12/Amort!$B$4),A41,Amort!$B$8,Amort!$B$2)</f>
        <v>6316.8085190716256</v>
      </c>
      <c r="I41" s="73">
        <f t="shared" ref="I41:I52" si="3">ROUND(AVERAGE(G$41:G$52),0)</f>
        <v>6427</v>
      </c>
      <c r="K41" s="72">
        <f>Amort!$B$2/Amort!$B$8</f>
        <v>9333.3333333333339</v>
      </c>
      <c r="M41" s="22">
        <v>0</v>
      </c>
    </row>
    <row r="42" spans="1:13">
      <c r="A42" s="22">
        <v>38</v>
      </c>
      <c r="C42" s="72">
        <f>C41-CHOOSE(Amort!$B$7,G41,I41,K41,M41,E41)</f>
        <v>2578920.0138151129</v>
      </c>
      <c r="E42" s="26">
        <v>2298.5933978445828</v>
      </c>
      <c r="G42" s="73">
        <f>-PPMT(Amort!$B$9/(12/Amort!$B$4),A42,Amort!$B$8,Amort!$B$2)</f>
        <v>6336.548545693724</v>
      </c>
      <c r="I42" s="73">
        <f t="shared" si="3"/>
        <v>6427</v>
      </c>
      <c r="K42" s="72">
        <f>Amort!$B$2/Amort!$B$8</f>
        <v>9333.3333333333339</v>
      </c>
      <c r="M42" s="22">
        <v>0</v>
      </c>
    </row>
    <row r="43" spans="1:13">
      <c r="A43" s="22">
        <v>39</v>
      </c>
      <c r="C43" s="72">
        <f>C42-CHOOSE(Amort!$B$7,G42,I42,K42,M42,E42)</f>
        <v>2572583.4652694194</v>
      </c>
      <c r="E43" s="26">
        <v>2312.0018593319692</v>
      </c>
      <c r="G43" s="73">
        <f>-PPMT(Amort!$B$9/(12/Amort!$B$4),A43,Amort!$B$8,Amort!$B$2)</f>
        <v>6356.3502598990181</v>
      </c>
      <c r="I43" s="73">
        <f t="shared" si="3"/>
        <v>6427</v>
      </c>
      <c r="K43" s="72">
        <f>Amort!$B$2/Amort!$B$8</f>
        <v>9333.3333333333339</v>
      </c>
      <c r="M43" s="22">
        <v>0</v>
      </c>
    </row>
    <row r="44" spans="1:13">
      <c r="A44" s="22">
        <v>40</v>
      </c>
      <c r="C44" s="72">
        <f>C43-CHOOSE(Amort!$B$7,G43,I43,K43,M43,E43)</f>
        <v>2566227.1150095202</v>
      </c>
      <c r="E44" s="26">
        <v>2325.4885368449613</v>
      </c>
      <c r="G44" s="73">
        <f>-PPMT(Amort!$B$9/(12/Amort!$B$4),A44,Amort!$B$8,Amort!$B$2)</f>
        <v>6376.2138544612017</v>
      </c>
      <c r="I44" s="73">
        <f t="shared" si="3"/>
        <v>6427</v>
      </c>
      <c r="K44" s="72">
        <f>Amort!$B$2/Amort!$B$8</f>
        <v>9333.3333333333339</v>
      </c>
      <c r="M44" s="22">
        <v>0</v>
      </c>
    </row>
    <row r="45" spans="1:13">
      <c r="A45" s="22">
        <v>41</v>
      </c>
      <c r="C45" s="72">
        <f>C44-CHOOSE(Amort!$B$7,G44,I44,K44,M44,E44)</f>
        <v>2559850.9011550592</v>
      </c>
      <c r="E45" s="26">
        <v>2339.0538866431452</v>
      </c>
      <c r="G45" s="73">
        <f>-PPMT(Amort!$B$9/(12/Amort!$B$4),A45,Amort!$B$8,Amort!$B$2)</f>
        <v>6396.1395227563935</v>
      </c>
      <c r="I45" s="73">
        <f t="shared" si="3"/>
        <v>6427</v>
      </c>
      <c r="K45" s="72">
        <f>Amort!$B$2/Amort!$B$8</f>
        <v>9333.3333333333339</v>
      </c>
      <c r="M45" s="22">
        <v>0</v>
      </c>
    </row>
    <row r="46" spans="1:13">
      <c r="A46" s="22">
        <v>42</v>
      </c>
      <c r="C46" s="72">
        <f>C45-CHOOSE(Amort!$B$7,G45,I45,K45,M45,E45)</f>
        <v>2553454.7616323028</v>
      </c>
      <c r="E46" s="26">
        <v>2352.6983676482923</v>
      </c>
      <c r="G46" s="73">
        <f>-PPMT(Amort!$B$9/(12/Amort!$B$4),A46,Amort!$B$8,Amort!$B$2)</f>
        <v>6416.1274587650068</v>
      </c>
      <c r="I46" s="73">
        <f t="shared" si="3"/>
        <v>6427</v>
      </c>
      <c r="K46" s="72">
        <f>Amort!$B$2/Amort!$B$8</f>
        <v>9333.3333333333339</v>
      </c>
      <c r="M46" s="22">
        <v>0</v>
      </c>
    </row>
    <row r="47" spans="1:13">
      <c r="A47" s="22">
        <v>43</v>
      </c>
      <c r="C47" s="72">
        <f>C46-CHOOSE(Amort!$B$7,G46,I46,K46,M46,E46)</f>
        <v>2547038.6341735376</v>
      </c>
      <c r="E47" s="26">
        <v>2366.4224414597265</v>
      </c>
      <c r="G47" s="73">
        <f>-PPMT(Amort!$B$9/(12/Amort!$B$4),A47,Amort!$B$8,Amort!$B$2)</f>
        <v>6436.1778570736487</v>
      </c>
      <c r="I47" s="73">
        <f t="shared" si="3"/>
        <v>6427</v>
      </c>
      <c r="K47" s="72">
        <f>Amort!$B$2/Amort!$B$8</f>
        <v>9333.3333333333339</v>
      </c>
      <c r="M47" s="22">
        <v>0</v>
      </c>
    </row>
    <row r="48" spans="1:13">
      <c r="A48" s="22">
        <v>44</v>
      </c>
      <c r="C48" s="72">
        <f>C47-CHOOSE(Amort!$B$7,G47,I47,K47,M47,E47)</f>
        <v>2540602.4563164641</v>
      </c>
      <c r="E48" s="26">
        <v>2380.226572368294</v>
      </c>
      <c r="G48" s="73">
        <f>-PPMT(Amort!$B$9/(12/Amort!$B$4),A48,Amort!$B$8,Amort!$B$2)</f>
        <v>6456.2909128770034</v>
      </c>
      <c r="I48" s="73">
        <f t="shared" si="3"/>
        <v>6427</v>
      </c>
      <c r="K48" s="72">
        <f>Amort!$B$2/Amort!$B$8</f>
        <v>9333.3333333333339</v>
      </c>
      <c r="M48" s="22">
        <v>0</v>
      </c>
    </row>
    <row r="49" spans="1:13">
      <c r="A49" s="22">
        <v>45</v>
      </c>
      <c r="C49" s="72">
        <f>C48-CHOOSE(Amort!$B$7,G48,I48,K48,M48,E48)</f>
        <v>2534146.1654035873</v>
      </c>
      <c r="E49" s="26">
        <v>2394.1112273735926</v>
      </c>
      <c r="G49" s="73">
        <f>-PPMT(Amort!$B$9/(12/Amort!$B$4),A49,Amort!$B$8,Amort!$B$2)</f>
        <v>6476.4668219797441</v>
      </c>
      <c r="I49" s="73">
        <f t="shared" si="3"/>
        <v>6427</v>
      </c>
      <c r="K49" s="72">
        <f>Amort!$B$2/Amort!$B$8</f>
        <v>9333.3333333333339</v>
      </c>
      <c r="M49" s="22">
        <v>0</v>
      </c>
    </row>
    <row r="50" spans="1:13">
      <c r="A50" s="22">
        <v>46</v>
      </c>
      <c r="C50" s="72">
        <f>C49-CHOOSE(Amort!$B$7,G49,I49,K49,M49,E49)</f>
        <v>2527669.6985816075</v>
      </c>
      <c r="E50" s="26">
        <v>2408.0768762002699</v>
      </c>
      <c r="G50" s="73">
        <f>-PPMT(Amort!$B$9/(12/Amort!$B$4),A50,Amort!$B$8,Amort!$B$2)</f>
        <v>6496.7057807984302</v>
      </c>
      <c r="I50" s="73">
        <f t="shared" si="3"/>
        <v>6427</v>
      </c>
      <c r="K50" s="72">
        <f>Amort!$B$2/Amort!$B$8</f>
        <v>9333.3333333333339</v>
      </c>
      <c r="M50" s="22">
        <v>0</v>
      </c>
    </row>
    <row r="51" spans="1:13">
      <c r="A51" s="22">
        <v>47</v>
      </c>
      <c r="C51" s="72">
        <f>C50-CHOOSE(Amort!$B$7,G50,I50,K50,M50,E50)</f>
        <v>2521172.992800809</v>
      </c>
      <c r="E51" s="26">
        <v>2422.1239913115278</v>
      </c>
      <c r="G51" s="73">
        <f>-PPMT(Amort!$B$9/(12/Amort!$B$4),A51,Amort!$B$8,Amort!$B$2)</f>
        <v>6517.0079863634255</v>
      </c>
      <c r="I51" s="73">
        <f t="shared" si="3"/>
        <v>6427</v>
      </c>
      <c r="K51" s="72">
        <f>Amort!$B$2/Amort!$B$8</f>
        <v>9333.3333333333339</v>
      </c>
      <c r="M51" s="22">
        <v>0</v>
      </c>
    </row>
    <row r="52" spans="1:13">
      <c r="A52" s="22">
        <v>48</v>
      </c>
      <c r="C52" s="72">
        <f>C51-CHOOSE(Amort!$B$7,G51,I51,K51,M51,E51)</f>
        <v>2514655.9848144455</v>
      </c>
      <c r="E52" s="26">
        <v>2436.2530479272828</v>
      </c>
      <c r="G52" s="73">
        <f>-PPMT(Amort!$B$9/(12/Amort!$B$4),A52,Amort!$B$8,Amort!$B$2)</f>
        <v>6537.3736363208109</v>
      </c>
      <c r="I52" s="73">
        <f t="shared" si="3"/>
        <v>6427</v>
      </c>
      <c r="K52" s="72">
        <f>Amort!$B$2/Amort!$B$8</f>
        <v>9333.3333333333339</v>
      </c>
      <c r="M52" s="22">
        <v>0</v>
      </c>
    </row>
    <row r="53" spans="1:13">
      <c r="A53" s="22">
        <v>49</v>
      </c>
      <c r="C53" s="72">
        <f>C52-CHOOSE(Amort!$B$7,G52,I52,K52,M52,E52)</f>
        <v>2508118.6111781248</v>
      </c>
      <c r="E53" s="26">
        <v>2450.4645240399987</v>
      </c>
      <c r="G53" s="73">
        <f>-PPMT(Amort!$B$9/(12/Amort!$B$4),A53,Amort!$B$8,Amort!$B$2)</f>
        <v>6557.802928934314</v>
      </c>
      <c r="I53" s="73">
        <f t="shared" ref="I53:I64" si="4">ROUND(AVERAGE(G$53:G$64),0)</f>
        <v>6672</v>
      </c>
      <c r="K53" s="72">
        <f>Amort!$B$2/Amort!$B$8</f>
        <v>9333.3333333333339</v>
      </c>
      <c r="M53" s="22">
        <v>0</v>
      </c>
    </row>
    <row r="54" spans="1:13">
      <c r="A54" s="22">
        <v>50</v>
      </c>
      <c r="C54" s="72">
        <f>C53-CHOOSE(Amort!$B$7,G53,I53,K53,M53,E53)</f>
        <v>2501560.8082491904</v>
      </c>
      <c r="E54" s="26">
        <v>2464.7589004305191</v>
      </c>
      <c r="G54" s="73">
        <f>-PPMT(Amort!$B$9/(12/Amort!$B$4),A54,Amort!$B$8,Amort!$B$2)</f>
        <v>6578.2960630872321</v>
      </c>
      <c r="I54" s="73">
        <f t="shared" si="4"/>
        <v>6672</v>
      </c>
      <c r="K54" s="72">
        <f>Amort!$B$2/Amort!$B$8</f>
        <v>9333.3333333333339</v>
      </c>
      <c r="M54" s="22">
        <v>0</v>
      </c>
    </row>
    <row r="55" spans="1:13">
      <c r="A55" s="22">
        <v>51</v>
      </c>
      <c r="C55" s="72">
        <f>C54-CHOOSE(Amort!$B$7,G54,I54,K54,M54,E54)</f>
        <v>2494982.512186103</v>
      </c>
      <c r="E55" s="26">
        <v>2479.1366606829688</v>
      </c>
      <c r="G55" s="73">
        <f>-PPMT(Amort!$B$9/(12/Amort!$B$4),A55,Amort!$B$8,Amort!$B$2)</f>
        <v>6598.8532382843805</v>
      </c>
      <c r="I55" s="73">
        <f t="shared" si="4"/>
        <v>6672</v>
      </c>
      <c r="K55" s="72">
        <f>Amort!$B$2/Amort!$B$8</f>
        <v>9333.3333333333339</v>
      </c>
      <c r="M55" s="22">
        <v>0</v>
      </c>
    </row>
    <row r="56" spans="1:13">
      <c r="A56" s="22">
        <v>52</v>
      </c>
      <c r="C56" s="72">
        <f>C55-CHOOSE(Amort!$B$7,G55,I55,K55,M55,E55)</f>
        <v>2488383.6589478184</v>
      </c>
      <c r="E56" s="26">
        <v>2493.5982912033796</v>
      </c>
      <c r="G56" s="73">
        <f>-PPMT(Amort!$B$9/(12/Amort!$B$4),A56,Amort!$B$8,Amort!$B$2)</f>
        <v>6619.47465465402</v>
      </c>
      <c r="I56" s="73">
        <f t="shared" si="4"/>
        <v>6672</v>
      </c>
      <c r="K56" s="72">
        <f>Amort!$B$2/Amort!$B$8</f>
        <v>9333.3333333333339</v>
      </c>
      <c r="M56" s="22">
        <v>0</v>
      </c>
    </row>
    <row r="57" spans="1:13">
      <c r="A57" s="22">
        <v>53</v>
      </c>
      <c r="C57" s="72">
        <f>C56-CHOOSE(Amort!$B$7,G56,I56,K56,M56,E56)</f>
        <v>2481764.1842931644</v>
      </c>
      <c r="E57" s="26">
        <v>2508.1442812355235</v>
      </c>
      <c r="G57" s="73">
        <f>-PPMT(Amort!$B$9/(12/Amort!$B$4),A57,Amort!$B$8,Amort!$B$2)</f>
        <v>6640.1605129498139</v>
      </c>
      <c r="I57" s="73">
        <f t="shared" si="4"/>
        <v>6672</v>
      </c>
      <c r="K57" s="72">
        <f>Amort!$B$2/Amort!$B$8</f>
        <v>9333.3333333333339</v>
      </c>
      <c r="M57" s="22">
        <v>0</v>
      </c>
    </row>
    <row r="58" spans="1:13">
      <c r="A58" s="22">
        <v>54</v>
      </c>
      <c r="C58" s="72">
        <f>C57-CHOOSE(Amort!$B$7,G57,I57,K57,M57,E57)</f>
        <v>2475124.0237802146</v>
      </c>
      <c r="E58" s="26">
        <v>2522.7751228762791</v>
      </c>
      <c r="G58" s="73">
        <f>-PPMT(Amort!$B$9/(12/Amort!$B$4),A58,Amort!$B$8,Amort!$B$2)</f>
        <v>6660.911014552782</v>
      </c>
      <c r="I58" s="73">
        <f t="shared" si="4"/>
        <v>6672</v>
      </c>
      <c r="K58" s="72">
        <f>Amort!$B$2/Amort!$B$8</f>
        <v>9333.3333333333339</v>
      </c>
      <c r="M58" s="22">
        <v>0</v>
      </c>
    </row>
    <row r="59" spans="1:13">
      <c r="A59" s="22">
        <v>55</v>
      </c>
      <c r="C59" s="72">
        <f>C58-CHOOSE(Amort!$B$7,G58,I58,K58,M58,E58)</f>
        <v>2468463.1127656619</v>
      </c>
      <c r="E59" s="26">
        <v>2537.491311092861</v>
      </c>
      <c r="G59" s="73">
        <f>-PPMT(Amort!$B$9/(12/Amort!$B$4),A59,Amort!$B$8,Amort!$B$2)</f>
        <v>6681.7263614732592</v>
      </c>
      <c r="I59" s="73">
        <f t="shared" si="4"/>
        <v>6672</v>
      </c>
      <c r="K59" s="72">
        <f>Amort!$B$2/Amort!$B$8</f>
        <v>9333.3333333333339</v>
      </c>
      <c r="M59" s="22">
        <v>0</v>
      </c>
    </row>
    <row r="60" spans="1:13">
      <c r="A60" s="22">
        <v>56</v>
      </c>
      <c r="C60" s="72">
        <f>C59-CHOOSE(Amort!$B$7,G59,I59,K59,M59,E59)</f>
        <v>2461781.3864041888</v>
      </c>
      <c r="E60" s="26">
        <v>2552.2933437409811</v>
      </c>
      <c r="G60" s="73">
        <f>-PPMT(Amort!$B$9/(12/Amort!$B$4),A60,Amort!$B$8,Amort!$B$2)</f>
        <v>6702.6067563528622</v>
      </c>
      <c r="I60" s="73">
        <f t="shared" si="4"/>
        <v>6672</v>
      </c>
      <c r="K60" s="72">
        <f>Amort!$B$2/Amort!$B$8</f>
        <v>9333.3333333333339</v>
      </c>
      <c r="M60" s="22">
        <v>0</v>
      </c>
    </row>
    <row r="61" spans="1:13">
      <c r="A61" s="22">
        <v>57</v>
      </c>
      <c r="C61" s="72">
        <f>C60-CHOOSE(Amort!$B$7,G60,I60,K60,M60,E60)</f>
        <v>2455078.779647836</v>
      </c>
      <c r="E61" s="26">
        <v>2567.1817215792835</v>
      </c>
      <c r="G61" s="73">
        <f>-PPMT(Amort!$B$9/(12/Amort!$B$4),A61,Amort!$B$8,Amort!$B$2)</f>
        <v>6723.5524024664655</v>
      </c>
      <c r="I61" s="73">
        <f t="shared" si="4"/>
        <v>6672</v>
      </c>
      <c r="K61" s="72">
        <f>Amort!$B$2/Amort!$B$8</f>
        <v>9333.3333333333339</v>
      </c>
      <c r="M61" s="22">
        <v>0</v>
      </c>
    </row>
    <row r="62" spans="1:13">
      <c r="A62" s="22">
        <v>58</v>
      </c>
      <c r="C62" s="72">
        <f>C61-CHOOSE(Amort!$B$7,G61,I61,K61,M61,E61)</f>
        <v>2448355.2272453695</v>
      </c>
      <c r="E62" s="26">
        <v>2582.1569482889026</v>
      </c>
      <c r="G62" s="73">
        <f>-PPMT(Amort!$B$9/(12/Amort!$B$4),A62,Amort!$B$8,Amort!$B$2)</f>
        <v>6744.5635037241727</v>
      </c>
      <c r="I62" s="73">
        <f t="shared" si="4"/>
        <v>6672</v>
      </c>
      <c r="K62" s="72">
        <f>Amort!$B$2/Amort!$B$8</f>
        <v>9333.3333333333339</v>
      </c>
      <c r="M62" s="22">
        <v>0</v>
      </c>
    </row>
    <row r="63" spans="1:13">
      <c r="A63" s="22">
        <v>59</v>
      </c>
      <c r="C63" s="72">
        <f>C62-CHOOSE(Amort!$B$7,G62,I62,K62,M62,E62)</f>
        <v>2441610.6637416454</v>
      </c>
      <c r="E63" s="26">
        <v>2597.2195304869674</v>
      </c>
      <c r="G63" s="73">
        <f>-PPMT(Amort!$B$9/(12/Amort!$B$4),A63,Amort!$B$8,Amort!$B$2)</f>
        <v>6765.6402646733104</v>
      </c>
      <c r="I63" s="73">
        <f t="shared" si="4"/>
        <v>6672</v>
      </c>
      <c r="K63" s="72">
        <f>Amort!$B$2/Amort!$B$8</f>
        <v>9333.3333333333339</v>
      </c>
      <c r="M63" s="22">
        <v>0</v>
      </c>
    </row>
    <row r="64" spans="1:13">
      <c r="A64" s="22">
        <v>60</v>
      </c>
      <c r="C64" s="72">
        <f>C63-CHOOSE(Amort!$B$7,G63,I63,K63,M63,E63)</f>
        <v>2434845.0234769722</v>
      </c>
      <c r="E64" s="26">
        <v>2612.3699777480215</v>
      </c>
      <c r="G64" s="73">
        <f>-PPMT(Amort!$B$9/(12/Amort!$B$4),A64,Amort!$B$8,Amort!$B$2)</f>
        <v>6786.7828905004162</v>
      </c>
      <c r="I64" s="73">
        <f t="shared" si="4"/>
        <v>6672</v>
      </c>
      <c r="K64" s="72">
        <f>Amort!$B$2/Amort!$B$8</f>
        <v>9333.3333333333339</v>
      </c>
      <c r="M64" s="22">
        <v>0</v>
      </c>
    </row>
    <row r="65" spans="1:13">
      <c r="A65" s="22">
        <v>61</v>
      </c>
      <c r="C65" s="72">
        <f>C64-CHOOSE(Amort!$B$7,G64,I64,K64,M64,E64)</f>
        <v>2428058.2405864717</v>
      </c>
      <c r="E65" s="26">
        <v>2627.6088026184589</v>
      </c>
      <c r="G65" s="73">
        <f>-PPMT(Amort!$B$9/(12/Amort!$B$4),A65,Amort!$B$8,Amort!$B$2)</f>
        <v>6807.9915870332297</v>
      </c>
      <c r="I65" s="73">
        <f t="shared" ref="I65:I76" si="5">ROUND(AVERAGE(G$65:G$76),0)</f>
        <v>6926</v>
      </c>
      <c r="K65" s="72">
        <f>Amort!$B$2/Amort!$B$8</f>
        <v>9333.3333333333339</v>
      </c>
      <c r="M65" s="22">
        <v>0</v>
      </c>
    </row>
    <row r="66" spans="1:13">
      <c r="A66" s="22">
        <v>62</v>
      </c>
      <c r="C66" s="72">
        <f>C65-CHOOSE(Amort!$B$7,G65,I65,K65,M65,E65)</f>
        <v>2421250.2489994387</v>
      </c>
      <c r="E66" s="26">
        <v>2642.9365206337534</v>
      </c>
      <c r="G66" s="73">
        <f>-PPMT(Amort!$B$9/(12/Amort!$B$4),A66,Amort!$B$8,Amort!$B$2)</f>
        <v>6829.266560742708</v>
      </c>
      <c r="I66" s="73">
        <f t="shared" si="5"/>
        <v>6926</v>
      </c>
      <c r="K66" s="72">
        <f>Amort!$B$2/Amort!$B$8</f>
        <v>9333.3333333333339</v>
      </c>
      <c r="M66" s="22">
        <v>0</v>
      </c>
    </row>
    <row r="67" spans="1:13">
      <c r="A67" s="22">
        <v>63</v>
      </c>
      <c r="C67" s="72">
        <f>C66-CHOOSE(Amort!$B$7,G66,I66,K66,M66,E66)</f>
        <v>2414420.9824386961</v>
      </c>
      <c r="E67" s="26">
        <v>2658.3536503375508</v>
      </c>
      <c r="G67" s="73">
        <f>-PPMT(Amort!$B$9/(12/Amort!$B$4),A67,Amort!$B$8,Amort!$B$2)</f>
        <v>6850.6080187450289</v>
      </c>
      <c r="I67" s="73">
        <f t="shared" si="5"/>
        <v>6926</v>
      </c>
      <c r="K67" s="72">
        <f>Amort!$B$2/Amort!$B$8</f>
        <v>9333.3333333333339</v>
      </c>
      <c r="M67" s="22">
        <v>0</v>
      </c>
    </row>
    <row r="68" spans="1:13">
      <c r="A68" s="22">
        <v>64</v>
      </c>
      <c r="C68" s="72">
        <f>C67-CHOOSE(Amort!$B$7,G67,I67,K67,M67,E67)</f>
        <v>2407570.3744199509</v>
      </c>
      <c r="E68" s="26">
        <v>2673.8607132975012</v>
      </c>
      <c r="G68" s="73">
        <f>-PPMT(Amort!$B$9/(12/Amort!$B$4),A68,Amort!$B$8,Amort!$B$2)</f>
        <v>6872.0161688036078</v>
      </c>
      <c r="I68" s="73">
        <f t="shared" si="5"/>
        <v>6926</v>
      </c>
      <c r="K68" s="72">
        <f>Amort!$B$2/Amort!$B$8</f>
        <v>9333.3333333333339</v>
      </c>
      <c r="M68" s="22">
        <v>0</v>
      </c>
    </row>
    <row r="69" spans="1:13">
      <c r="A69" s="22">
        <v>65</v>
      </c>
      <c r="C69" s="72">
        <f>C68-CHOOSE(Amort!$B$7,G68,I68,K68,M68,E68)</f>
        <v>2400698.3582511474</v>
      </c>
      <c r="E69" s="26">
        <v>2689.4582341252826</v>
      </c>
      <c r="G69" s="73">
        <f>-PPMT(Amort!$B$9/(12/Amort!$B$4),A69,Amort!$B$8,Amort!$B$2)</f>
        <v>6893.4912193311184</v>
      </c>
      <c r="I69" s="73">
        <f t="shared" si="5"/>
        <v>6926</v>
      </c>
      <c r="K69" s="72">
        <f>Amort!$B$2/Amort!$B$8</f>
        <v>9333.3333333333339</v>
      </c>
      <c r="M69" s="22">
        <v>0</v>
      </c>
    </row>
    <row r="70" spans="1:13">
      <c r="A70" s="22">
        <v>66</v>
      </c>
      <c r="C70" s="72">
        <f>C69-CHOOSE(Amort!$B$7,G69,I69,K69,M69,E69)</f>
        <v>2393804.8670318164</v>
      </c>
      <c r="E70" s="26">
        <v>2705.1467404910363</v>
      </c>
      <c r="G70" s="73">
        <f>-PPMT(Amort!$B$9/(12/Amort!$B$4),A70,Amort!$B$8,Amort!$B$2)</f>
        <v>6915.0333793915297</v>
      </c>
      <c r="I70" s="73">
        <f t="shared" si="5"/>
        <v>6926</v>
      </c>
      <c r="K70" s="72">
        <f>Amort!$B$2/Amort!$B$8</f>
        <v>9333.3333333333339</v>
      </c>
      <c r="M70" s="22">
        <v>0</v>
      </c>
    </row>
    <row r="71" spans="1:13">
      <c r="A71" s="22">
        <v>67</v>
      </c>
      <c r="C71" s="72">
        <f>C70-CHOOSE(Amort!$B$7,G70,I70,K70,M70,E70)</f>
        <v>2386889.8336524251</v>
      </c>
      <c r="E71" s="26">
        <v>2720.9267631438561</v>
      </c>
      <c r="G71" s="73">
        <f>-PPMT(Amort!$B$9/(12/Amort!$B$4),A71,Amort!$B$8,Amort!$B$2)</f>
        <v>6936.6428587021273</v>
      </c>
      <c r="I71" s="73">
        <f t="shared" si="5"/>
        <v>6926</v>
      </c>
      <c r="K71" s="72">
        <f>Amort!$B$2/Amort!$B$8</f>
        <v>9333.3333333333339</v>
      </c>
      <c r="M71" s="22">
        <v>0</v>
      </c>
    </row>
    <row r="72" spans="1:13">
      <c r="A72" s="22">
        <v>68</v>
      </c>
      <c r="C72" s="72">
        <f>C71-CHOOSE(Amort!$B$7,G71,I71,K71,M71,E71)</f>
        <v>2379953.1907937229</v>
      </c>
      <c r="E72" s="26">
        <v>2736.7988359290175</v>
      </c>
      <c r="G72" s="73">
        <f>-PPMT(Amort!$B$9/(12/Amort!$B$4),A72,Amort!$B$8,Amort!$B$2)</f>
        <v>6958.3198676355705</v>
      </c>
      <c r="I72" s="73">
        <f t="shared" si="5"/>
        <v>6926</v>
      </c>
      <c r="K72" s="72">
        <f>Amort!$B$2/Amort!$B$8</f>
        <v>9333.3333333333339</v>
      </c>
      <c r="M72" s="22">
        <v>0</v>
      </c>
    </row>
    <row r="73" spans="1:13">
      <c r="A73" s="22">
        <v>69</v>
      </c>
      <c r="C73" s="72">
        <f>C72-CHOOSE(Amort!$B$7,G72,I72,K72,M72,E72)</f>
        <v>2372994.8709260873</v>
      </c>
      <c r="E73" s="26">
        <v>2752.7634958052076</v>
      </c>
      <c r="G73" s="73">
        <f>-PPMT(Amort!$B$9/(12/Amort!$B$4),A73,Amort!$B$8,Amort!$B$2)</f>
        <v>6980.0646172219331</v>
      </c>
      <c r="I73" s="73">
        <f t="shared" si="5"/>
        <v>6926</v>
      </c>
      <c r="K73" s="72">
        <f>Amort!$B$2/Amort!$B$8</f>
        <v>9333.3333333333339</v>
      </c>
      <c r="M73" s="22">
        <v>0</v>
      </c>
    </row>
    <row r="74" spans="1:13">
      <c r="A74" s="22">
        <v>70</v>
      </c>
      <c r="C74" s="72">
        <f>C73-CHOOSE(Amort!$B$7,G73,I73,K73,M73,E73)</f>
        <v>2366014.8063088655</v>
      </c>
      <c r="E74" s="26">
        <v>2768.8212828640826</v>
      </c>
      <c r="G74" s="73">
        <f>-PPMT(Amort!$B$9/(12/Amort!$B$4),A74,Amort!$B$8,Amort!$B$2)</f>
        <v>7001.8773191507507</v>
      </c>
      <c r="I74" s="73">
        <f t="shared" si="5"/>
        <v>6926</v>
      </c>
      <c r="K74" s="72">
        <f>Amort!$B$2/Amort!$B$8</f>
        <v>9333.3333333333339</v>
      </c>
      <c r="M74" s="22">
        <v>0</v>
      </c>
    </row>
    <row r="75" spans="1:13">
      <c r="A75" s="22">
        <v>71</v>
      </c>
      <c r="C75" s="72">
        <f>C74-CHOOSE(Amort!$B$7,G74,I74,K74,M74,E74)</f>
        <v>2359012.9289897149</v>
      </c>
      <c r="E75" s="26">
        <v>2784.9727403474972</v>
      </c>
      <c r="G75" s="73">
        <f>-PPMT(Amort!$B$9/(12/Amort!$B$4),A75,Amort!$B$8,Amort!$B$2)</f>
        <v>7023.7581857730966</v>
      </c>
      <c r="I75" s="73">
        <f t="shared" si="5"/>
        <v>6926</v>
      </c>
      <c r="K75" s="72">
        <f>Amort!$B$2/Amort!$B$8</f>
        <v>9333.3333333333339</v>
      </c>
      <c r="M75" s="22">
        <v>0</v>
      </c>
    </row>
    <row r="76" spans="1:13">
      <c r="A76" s="22">
        <v>72</v>
      </c>
      <c r="C76" s="72">
        <f>C75-CHOOSE(Amort!$B$7,G75,I75,K75,M75,E75)</f>
        <v>2351989.1708039418</v>
      </c>
      <c r="E76" s="26">
        <v>2801.2184146661311</v>
      </c>
      <c r="G76" s="73">
        <f>-PPMT(Amort!$B$9/(12/Amort!$B$4),A76,Amort!$B$8,Amort!$B$2)</f>
        <v>7045.7074301036391</v>
      </c>
      <c r="I76" s="73">
        <f t="shared" si="5"/>
        <v>6926</v>
      </c>
      <c r="K76" s="72">
        <f>Amort!$B$2/Amort!$B$8</f>
        <v>9333.3333333333339</v>
      </c>
      <c r="M76" s="22">
        <v>0</v>
      </c>
    </row>
    <row r="77" spans="1:13">
      <c r="A77" s="22">
        <v>73</v>
      </c>
      <c r="C77" s="72">
        <f>C76-CHOOSE(Amort!$B$7,G76,I76,K76,M76,E76)</f>
        <v>2344943.463373838</v>
      </c>
      <c r="E77" s="26">
        <v>2817.5588554181159</v>
      </c>
      <c r="G77" s="73">
        <f>-PPMT(Amort!$B$9/(12/Amort!$B$4),A77,Amort!$B$8,Amort!$B$2)</f>
        <v>7067.7252658227117</v>
      </c>
      <c r="I77" s="73">
        <f t="shared" ref="I77:I88" si="6">ROUND(AVERAGE(G$77:G$88),0)</f>
        <v>7190</v>
      </c>
      <c r="K77" s="72">
        <f>Amort!$B$2/Amort!$B$8</f>
        <v>9333.3333333333339</v>
      </c>
      <c r="M77" s="22">
        <v>0</v>
      </c>
    </row>
    <row r="78" spans="1:13">
      <c r="A78" s="22">
        <v>74</v>
      </c>
      <c r="C78" s="72">
        <f>C77-CHOOSE(Amort!$B$7,G77,I77,K77,M77,E77)</f>
        <v>2337875.7381080152</v>
      </c>
      <c r="E78" s="26">
        <v>2833.9946154081263</v>
      </c>
      <c r="G78" s="73">
        <f>-PPMT(Amort!$B$9/(12/Amort!$B$4),A78,Amort!$B$8,Amort!$B$2)</f>
        <v>7089.8119072784084</v>
      </c>
      <c r="I78" s="73">
        <f t="shared" si="6"/>
        <v>7190</v>
      </c>
      <c r="K78" s="72">
        <f>Amort!$B$2/Amort!$B$8</f>
        <v>9333.3333333333339</v>
      </c>
      <c r="M78" s="22">
        <v>0</v>
      </c>
    </row>
    <row r="79" spans="1:13">
      <c r="A79" s="22">
        <v>75</v>
      </c>
      <c r="C79" s="72">
        <f>C78-CHOOSE(Amort!$B$7,G78,I78,K78,M78,E78)</f>
        <v>2330785.9262007368</v>
      </c>
      <c r="E79" s="26">
        <v>2850.5262506646104</v>
      </c>
      <c r="G79" s="73">
        <f>-PPMT(Amort!$B$9/(12/Amort!$B$4),A79,Amort!$B$8,Amort!$B$2)</f>
        <v>7111.9675694886528</v>
      </c>
      <c r="I79" s="73">
        <f t="shared" si="6"/>
        <v>7190</v>
      </c>
      <c r="K79" s="72">
        <f>Amort!$B$2/Amort!$B$8</f>
        <v>9333.3333333333339</v>
      </c>
      <c r="M79" s="22">
        <v>0</v>
      </c>
    </row>
    <row r="80" spans="1:13">
      <c r="A80" s="22">
        <v>76</v>
      </c>
      <c r="C80" s="72">
        <f>C79-CHOOSE(Amort!$B$7,G79,I79,K79,M79,E79)</f>
        <v>2323673.9586312482</v>
      </c>
      <c r="E80" s="26">
        <v>2867.1543204602785</v>
      </c>
      <c r="G80" s="73">
        <f>-PPMT(Amort!$B$9/(12/Amort!$B$4),A80,Amort!$B$8,Amort!$B$2)</f>
        <v>7134.1924681433047</v>
      </c>
      <c r="I80" s="73">
        <f t="shared" si="6"/>
        <v>7190</v>
      </c>
      <c r="K80" s="72">
        <f>Amort!$B$2/Amort!$B$8</f>
        <v>9333.3333333333339</v>
      </c>
      <c r="M80" s="22">
        <v>0</v>
      </c>
    </row>
    <row r="81" spans="1:13">
      <c r="A81" s="22">
        <v>77</v>
      </c>
      <c r="C81" s="72">
        <f>C80-CHOOSE(Amort!$B$7,G80,I80,K80,M80,E80)</f>
        <v>2316539.7661631047</v>
      </c>
      <c r="E81" s="26">
        <v>2883.8793873297982</v>
      </c>
      <c r="G81" s="73">
        <f>-PPMT(Amort!$B$9/(12/Amort!$B$4),A81,Amort!$B$8,Amort!$B$2)</f>
        <v>7156.4868196062534</v>
      </c>
      <c r="I81" s="73">
        <f t="shared" si="6"/>
        <v>7190</v>
      </c>
      <c r="K81" s="72">
        <f>Amort!$B$2/Amort!$B$8</f>
        <v>9333.3333333333339</v>
      </c>
      <c r="M81" s="22">
        <v>0</v>
      </c>
    </row>
    <row r="82" spans="1:13">
      <c r="A82" s="22">
        <v>78</v>
      </c>
      <c r="C82" s="72">
        <f>C81-CHOOSE(Amort!$B$7,G81,I81,K81,M81,E81)</f>
        <v>2309383.2793434984</v>
      </c>
      <c r="E82" s="26">
        <v>2900.7020170888864</v>
      </c>
      <c r="G82" s="73">
        <f>-PPMT(Amort!$B$9/(12/Amort!$B$4),A82,Amort!$B$8,Amort!$B$2)</f>
        <v>7178.8508409175229</v>
      </c>
      <c r="I82" s="73">
        <f t="shared" si="6"/>
        <v>7190</v>
      </c>
      <c r="K82" s="72">
        <f>Amort!$B$2/Amort!$B$8</f>
        <v>9333.3333333333339</v>
      </c>
      <c r="M82" s="22">
        <v>0</v>
      </c>
    </row>
    <row r="83" spans="1:13">
      <c r="A83" s="22">
        <v>79</v>
      </c>
      <c r="C83" s="72">
        <f>C82-CHOOSE(Amort!$B$7,G82,I82,K82,M82,E82)</f>
        <v>2302204.4285025811</v>
      </c>
      <c r="E83" s="26">
        <v>2917.6227788552642</v>
      </c>
      <c r="G83" s="73">
        <f>-PPMT(Amort!$B$9/(12/Amort!$B$4),A83,Amort!$B$8,Amort!$B$2)</f>
        <v>7201.2847497953899</v>
      </c>
      <c r="I83" s="73">
        <f t="shared" si="6"/>
        <v>7190</v>
      </c>
      <c r="K83" s="72">
        <f>Amort!$B$2/Amort!$B$8</f>
        <v>9333.3333333333339</v>
      </c>
      <c r="M83" s="22">
        <v>0</v>
      </c>
    </row>
    <row r="84" spans="1:13">
      <c r="A84" s="22">
        <v>80</v>
      </c>
      <c r="C84" s="72">
        <f>C83-CHOOSE(Amort!$B$7,G83,I83,K83,M83,E83)</f>
        <v>2295003.1437527859</v>
      </c>
      <c r="E84" s="26">
        <v>2934.6422450654209</v>
      </c>
      <c r="G84" s="73">
        <f>-PPMT(Amort!$B$9/(12/Amort!$B$4),A84,Amort!$B$8,Amort!$B$2)</f>
        <v>7223.7887646384997</v>
      </c>
      <c r="I84" s="73">
        <f t="shared" si="6"/>
        <v>7190</v>
      </c>
      <c r="K84" s="72">
        <f>Amort!$B$2/Amort!$B$8</f>
        <v>9333.3333333333339</v>
      </c>
      <c r="M84" s="22">
        <v>0</v>
      </c>
    </row>
    <row r="85" spans="1:13">
      <c r="A85" s="22">
        <v>81</v>
      </c>
      <c r="C85" s="72">
        <f>C84-CHOOSE(Amort!$B$7,G84,I84,K84,M84,E84)</f>
        <v>2287779.3549881475</v>
      </c>
      <c r="E85" s="26">
        <v>2951.7609914951026</v>
      </c>
      <c r="G85" s="73">
        <f>-PPMT(Amort!$B$9/(12/Amort!$B$4),A85,Amort!$B$8,Amort!$B$2)</f>
        <v>7246.3631045279944</v>
      </c>
      <c r="I85" s="73">
        <f t="shared" si="6"/>
        <v>7190</v>
      </c>
      <c r="K85" s="72">
        <f>Amort!$B$2/Amort!$B$8</f>
        <v>9333.3333333333339</v>
      </c>
      <c r="M85" s="22">
        <v>0</v>
      </c>
    </row>
    <row r="86" spans="1:13">
      <c r="A86" s="22">
        <v>82</v>
      </c>
      <c r="C86" s="72">
        <f>C85-CHOOSE(Amort!$B$7,G85,I85,K85,M85,E85)</f>
        <v>2280532.9918836197</v>
      </c>
      <c r="E86" s="26">
        <v>2968.9795972788706</v>
      </c>
      <c r="G86" s="73">
        <f>-PPMT(Amort!$B$9/(12/Amort!$B$4),A86,Amort!$B$8,Amort!$B$2)</f>
        <v>7269.0079892296453</v>
      </c>
      <c r="I86" s="73">
        <f t="shared" si="6"/>
        <v>7190</v>
      </c>
      <c r="K86" s="72">
        <f>Amort!$B$2/Amort!$B$8</f>
        <v>9333.3333333333339</v>
      </c>
      <c r="M86" s="22">
        <v>0</v>
      </c>
    </row>
    <row r="87" spans="1:13">
      <c r="A87" s="22">
        <v>83</v>
      </c>
      <c r="C87" s="72">
        <f>C86-CHOOSE(Amort!$B$7,G86,I86,K86,M86,E86)</f>
        <v>2273263.9838943901</v>
      </c>
      <c r="E87" s="26">
        <v>2986.2986449296586</v>
      </c>
      <c r="G87" s="73">
        <f>-PPMT(Amort!$B$9/(12/Amort!$B$4),A87,Amort!$B$8,Amort!$B$2)</f>
        <v>7291.7236391959877</v>
      </c>
      <c r="I87" s="73">
        <f t="shared" si="6"/>
        <v>7190</v>
      </c>
      <c r="K87" s="72">
        <f>Amort!$B$2/Amort!$B$8</f>
        <v>9333.3333333333339</v>
      </c>
      <c r="M87" s="22">
        <v>0</v>
      </c>
    </row>
    <row r="88" spans="1:13">
      <c r="A88" s="22">
        <v>84</v>
      </c>
      <c r="C88" s="72">
        <f>C87-CHOOSE(Amort!$B$7,G87,I87,K87,M87,E87)</f>
        <v>2265972.2602551943</v>
      </c>
      <c r="E88" s="26">
        <v>3003.7187203583308</v>
      </c>
      <c r="G88" s="73">
        <f>-PPMT(Amort!$B$9/(12/Amort!$B$4),A88,Amort!$B$8,Amort!$B$2)</f>
        <v>7314.5102755684748</v>
      </c>
      <c r="I88" s="73">
        <f t="shared" si="6"/>
        <v>7190</v>
      </c>
      <c r="K88" s="72">
        <f>Amort!$B$2/Amort!$B$8</f>
        <v>9333.3333333333339</v>
      </c>
      <c r="M88" s="22">
        <v>0</v>
      </c>
    </row>
    <row r="89" spans="1:13">
      <c r="A89" s="22">
        <v>85</v>
      </c>
      <c r="C89" s="72">
        <f>C88-CHOOSE(Amort!$B$7,G88,I88,K88,M88,E88)</f>
        <v>2258657.7499796259</v>
      </c>
      <c r="G89" s="73">
        <f>-PPMT(Amort!$B$9/(12/Amort!$B$4),A89,Amort!$B$8,Amort!$B$2)</f>
        <v>7337.3681201796271</v>
      </c>
      <c r="I89" s="73">
        <f t="shared" ref="I89:I100" si="7">ROUND(AVERAGE(G$89:G$100),0)</f>
        <v>7465</v>
      </c>
      <c r="K89" s="72">
        <f>Amort!$B$2/Amort!$B$8</f>
        <v>9333.3333333333339</v>
      </c>
      <c r="M89" s="22">
        <v>0</v>
      </c>
    </row>
    <row r="90" spans="1:13">
      <c r="A90" s="22">
        <v>86</v>
      </c>
      <c r="C90" s="72">
        <f>C89-CHOOSE(Amort!$B$7,G89,I89,K89,M89,E89)</f>
        <v>2251320.3818594464</v>
      </c>
      <c r="G90" s="73">
        <f>-PPMT(Amort!$B$9/(12/Amort!$B$4),A90,Amort!$B$8,Amort!$B$2)</f>
        <v>7360.2973955551888</v>
      </c>
      <c r="I90" s="73">
        <f t="shared" si="7"/>
        <v>7465</v>
      </c>
      <c r="K90" s="72">
        <f>Amort!$B$2/Amort!$B$8</f>
        <v>9333.3333333333339</v>
      </c>
      <c r="M90" s="22">
        <v>0</v>
      </c>
    </row>
    <row r="91" spans="1:13">
      <c r="A91" s="22">
        <v>87</v>
      </c>
      <c r="C91" s="72">
        <f>C90-CHOOSE(Amort!$B$7,G90,I90,K90,M90,E90)</f>
        <v>2243960.0844638911</v>
      </c>
      <c r="G91" s="73">
        <f>-PPMT(Amort!$B$9/(12/Amort!$B$4),A91,Amort!$B$8,Amort!$B$2)</f>
        <v>7383.298324916299</v>
      </c>
      <c r="I91" s="73">
        <f t="shared" si="7"/>
        <v>7465</v>
      </c>
      <c r="K91" s="72">
        <f>Amort!$B$2/Amort!$B$8</f>
        <v>9333.3333333333339</v>
      </c>
      <c r="M91" s="22">
        <v>0</v>
      </c>
    </row>
    <row r="92" spans="1:13">
      <c r="A92" s="22">
        <v>88</v>
      </c>
      <c r="C92" s="72">
        <f>C91-CHOOSE(Amort!$B$7,G91,I91,K91,M91,E91)</f>
        <v>2236576.7861389746</v>
      </c>
      <c r="G92" s="73">
        <f>-PPMT(Amort!$B$9/(12/Amort!$B$4),A92,Amort!$B$8,Amort!$B$2)</f>
        <v>7406.3711321816618</v>
      </c>
      <c r="I92" s="73">
        <f t="shared" si="7"/>
        <v>7465</v>
      </c>
      <c r="K92" s="72">
        <f>Amort!$B$2/Amort!$B$8</f>
        <v>9333.3333333333339</v>
      </c>
      <c r="M92" s="22">
        <v>0</v>
      </c>
    </row>
    <row r="93" spans="1:13">
      <c r="A93" s="22">
        <v>89</v>
      </c>
      <c r="C93" s="72">
        <f>C92-CHOOSE(Amort!$B$7,G92,I92,K92,M92,E92)</f>
        <v>2229170.4150067931</v>
      </c>
      <c r="G93" s="73">
        <f>-PPMT(Amort!$B$9/(12/Amort!$B$4),A93,Amort!$B$8,Amort!$B$2)</f>
        <v>7429.5160419697304</v>
      </c>
      <c r="I93" s="73">
        <f t="shared" si="7"/>
        <v>7465</v>
      </c>
      <c r="K93" s="72">
        <f>Amort!$B$2/Amort!$B$8</f>
        <v>9333.3333333333339</v>
      </c>
      <c r="M93" s="22">
        <v>0</v>
      </c>
    </row>
    <row r="94" spans="1:13">
      <c r="A94" s="22">
        <v>90</v>
      </c>
      <c r="C94" s="72">
        <f>C93-CHOOSE(Amort!$B$7,G93,I93,K93,M93,E93)</f>
        <v>2221740.8989648232</v>
      </c>
      <c r="G94" s="73">
        <f>-PPMT(Amort!$B$9/(12/Amort!$B$4),A94,Amort!$B$8,Amort!$B$2)</f>
        <v>7452.7332796008841</v>
      </c>
      <c r="I94" s="73">
        <f t="shared" si="7"/>
        <v>7465</v>
      </c>
      <c r="K94" s="72">
        <f>Amort!$B$2/Amort!$B$8</f>
        <v>9333.3333333333339</v>
      </c>
      <c r="M94" s="22">
        <v>0</v>
      </c>
    </row>
    <row r="95" spans="1:13">
      <c r="A95" s="22">
        <v>91</v>
      </c>
      <c r="C95" s="72">
        <f>C94-CHOOSE(Amort!$B$7,G94,I94,K94,M94,E94)</f>
        <v>2214288.1656852225</v>
      </c>
      <c r="G95" s="73">
        <f>-PPMT(Amort!$B$9/(12/Amort!$B$4),A95,Amort!$B$8,Amort!$B$2)</f>
        <v>7476.0230710996366</v>
      </c>
      <c r="I95" s="73">
        <f t="shared" si="7"/>
        <v>7465</v>
      </c>
      <c r="K95" s="72">
        <f>Amort!$B$2/Amort!$B$8</f>
        <v>9333.3333333333339</v>
      </c>
      <c r="M95" s="22">
        <v>0</v>
      </c>
    </row>
    <row r="96" spans="1:13">
      <c r="A96" s="22">
        <v>92</v>
      </c>
      <c r="C96" s="72">
        <f>C95-CHOOSE(Amort!$B$7,G95,I95,K95,M95,E95)</f>
        <v>2206812.1426141229</v>
      </c>
      <c r="G96" s="73">
        <f>-PPMT(Amort!$B$9/(12/Amort!$B$4),A96,Amort!$B$8,Amort!$B$2)</f>
        <v>7499.3856431968243</v>
      </c>
      <c r="I96" s="73">
        <f t="shared" si="7"/>
        <v>7465</v>
      </c>
      <c r="K96" s="72">
        <f>Amort!$B$2/Amort!$B$8</f>
        <v>9333.3333333333339</v>
      </c>
      <c r="M96" s="22">
        <v>0</v>
      </c>
    </row>
    <row r="97" spans="1:13">
      <c r="A97" s="22">
        <v>93</v>
      </c>
      <c r="C97" s="72">
        <f>C96-CHOOSE(Amort!$B$7,G96,I96,K96,M96,E96)</f>
        <v>2199312.7569709262</v>
      </c>
      <c r="G97" s="73">
        <f>-PPMT(Amort!$B$9/(12/Amort!$B$4),A97,Amort!$B$8,Amort!$B$2)</f>
        <v>7522.8212233318145</v>
      </c>
      <c r="I97" s="73">
        <f t="shared" si="7"/>
        <v>7465</v>
      </c>
      <c r="K97" s="72">
        <f>Amort!$B$2/Amort!$B$8</f>
        <v>9333.3333333333339</v>
      </c>
      <c r="M97" s="22">
        <v>0</v>
      </c>
    </row>
    <row r="98" spans="1:13">
      <c r="A98" s="22">
        <v>94</v>
      </c>
      <c r="C98" s="72">
        <f>C97-CHOOSE(Amort!$B$7,G97,I97,K97,M97,E97)</f>
        <v>2191789.9357475946</v>
      </c>
      <c r="G98" s="73">
        <f>-PPMT(Amort!$B$9/(12/Amort!$B$4),A98,Amort!$B$8,Amort!$B$2)</f>
        <v>7546.3300396547256</v>
      </c>
      <c r="I98" s="73">
        <f t="shared" si="7"/>
        <v>7465</v>
      </c>
      <c r="K98" s="72">
        <f>Amort!$B$2/Amort!$B$8</f>
        <v>9333.3333333333339</v>
      </c>
      <c r="M98" s="22">
        <v>0</v>
      </c>
    </row>
    <row r="99" spans="1:13">
      <c r="A99" s="22">
        <v>95</v>
      </c>
      <c r="C99" s="72">
        <f>C98-CHOOSE(Amort!$B$7,G98,I98,K98,M98,E98)</f>
        <v>2184243.6057079397</v>
      </c>
      <c r="G99" s="73">
        <f>-PPMT(Amort!$B$9/(12/Amort!$B$4),A99,Amort!$B$8,Amort!$B$2)</f>
        <v>7569.9123210286471</v>
      </c>
      <c r="I99" s="73">
        <f t="shared" si="7"/>
        <v>7465</v>
      </c>
      <c r="K99" s="72">
        <f>Amort!$B$2/Amort!$B$8</f>
        <v>9333.3333333333339</v>
      </c>
      <c r="M99" s="22">
        <v>0</v>
      </c>
    </row>
    <row r="100" spans="1:13">
      <c r="A100" s="22">
        <v>96</v>
      </c>
      <c r="C100" s="72">
        <f>C99-CHOOSE(Amort!$B$7,G99,I99,K99,M99,E99)</f>
        <v>2176673.6933869109</v>
      </c>
      <c r="G100" s="73">
        <f>-PPMT(Amort!$B$9/(12/Amort!$B$4),A100,Amort!$B$8,Amort!$B$2)</f>
        <v>7593.5682970318603</v>
      </c>
      <c r="I100" s="73">
        <f t="shared" si="7"/>
        <v>7465</v>
      </c>
      <c r="K100" s="72">
        <f>Amort!$B$2/Amort!$B$8</f>
        <v>9333.3333333333339</v>
      </c>
      <c r="M100" s="22">
        <v>0</v>
      </c>
    </row>
    <row r="101" spans="1:13">
      <c r="A101" s="22">
        <v>97</v>
      </c>
      <c r="C101" s="72">
        <f>C100-CHOOSE(Amort!$B$7,G100,I100,K100,M100,E100)</f>
        <v>2169080.1250898791</v>
      </c>
      <c r="G101" s="73">
        <f>-PPMT(Amort!$B$9/(12/Amort!$B$4),A101,Amort!$B$8,Amort!$B$2)</f>
        <v>7617.2981979600863</v>
      </c>
      <c r="I101" s="73">
        <f t="shared" ref="I101:I112" si="8">ROUND(AVERAGE(G$101:G$112),0)</f>
        <v>7750</v>
      </c>
      <c r="K101" s="72">
        <f>Amort!$B$2/Amort!$B$8</f>
        <v>9333.3333333333339</v>
      </c>
      <c r="M101" s="22">
        <v>0</v>
      </c>
    </row>
    <row r="102" spans="1:13">
      <c r="A102" s="22">
        <v>98</v>
      </c>
      <c r="C102" s="72">
        <f>C101-CHOOSE(Amort!$B$7,G101,I101,K101,M101,E101)</f>
        <v>2161462.8268919191</v>
      </c>
      <c r="G102" s="73">
        <f>-PPMT(Amort!$B$9/(12/Amort!$B$4),A102,Amort!$B$8,Amort!$B$2)</f>
        <v>7641.1022548287128</v>
      </c>
      <c r="I102" s="73">
        <f t="shared" si="8"/>
        <v>7750</v>
      </c>
      <c r="K102" s="72">
        <f>Amort!$B$2/Amort!$B$8</f>
        <v>9333.3333333333339</v>
      </c>
      <c r="M102" s="22">
        <v>0</v>
      </c>
    </row>
    <row r="103" spans="1:13">
      <c r="A103" s="22">
        <v>99</v>
      </c>
      <c r="C103" s="72">
        <f>C102-CHOOSE(Amort!$B$7,G102,I102,K102,M102,E102)</f>
        <v>2153821.7246370902</v>
      </c>
      <c r="G103" s="73">
        <f>-PPMT(Amort!$B$9/(12/Amort!$B$4),A103,Amort!$B$8,Amort!$B$2)</f>
        <v>7664.9806993750499</v>
      </c>
      <c r="I103" s="73">
        <f t="shared" si="8"/>
        <v>7750</v>
      </c>
      <c r="K103" s="72">
        <f>Amort!$B$2/Amort!$B$8</f>
        <v>9333.3333333333339</v>
      </c>
      <c r="M103" s="22">
        <v>0</v>
      </c>
    </row>
    <row r="104" spans="1:13">
      <c r="A104" s="22">
        <v>100</v>
      </c>
      <c r="C104" s="72">
        <f>C103-CHOOSE(Amort!$B$7,G103,I103,K103,M103,E103)</f>
        <v>2146156.743937715</v>
      </c>
      <c r="G104" s="73">
        <f>-PPMT(Amort!$B$9/(12/Amort!$B$4),A104,Amort!$B$8,Amort!$B$2)</f>
        <v>7688.9337640605991</v>
      </c>
      <c r="I104" s="73">
        <f t="shared" si="8"/>
        <v>7750</v>
      </c>
      <c r="K104" s="72">
        <f>Amort!$B$2/Amort!$B$8</f>
        <v>9333.3333333333339</v>
      </c>
      <c r="M104" s="22">
        <v>0</v>
      </c>
    </row>
    <row r="105" spans="1:13">
      <c r="A105" s="22">
        <v>101</v>
      </c>
      <c r="C105" s="72">
        <f>C104-CHOOSE(Amort!$B$7,G104,I104,K104,M104,E104)</f>
        <v>2138467.8101736545</v>
      </c>
      <c r="G105" s="73">
        <f>-PPMT(Amort!$B$9/(12/Amort!$B$4),A105,Amort!$B$8,Amort!$B$2)</f>
        <v>7712.9616820732863</v>
      </c>
      <c r="I105" s="73">
        <f t="shared" si="8"/>
        <v>7750</v>
      </c>
      <c r="K105" s="72">
        <f>Amort!$B$2/Amort!$B$8</f>
        <v>9333.3333333333339</v>
      </c>
      <c r="M105" s="22">
        <v>0</v>
      </c>
    </row>
    <row r="106" spans="1:13">
      <c r="A106" s="22">
        <v>102</v>
      </c>
      <c r="C106" s="72">
        <f>C105-CHOOSE(Amort!$B$7,G105,I105,K105,M105,E105)</f>
        <v>2130754.8484915812</v>
      </c>
      <c r="G106" s="73">
        <f>-PPMT(Amort!$B$9/(12/Amort!$B$4),A106,Amort!$B$8,Amort!$B$2)</f>
        <v>7737.0646873297655</v>
      </c>
      <c r="I106" s="73">
        <f t="shared" si="8"/>
        <v>7750</v>
      </c>
      <c r="K106" s="72">
        <f>Amort!$B$2/Amort!$B$8</f>
        <v>9333.3333333333339</v>
      </c>
      <c r="M106" s="22">
        <v>0</v>
      </c>
    </row>
    <row r="107" spans="1:13">
      <c r="A107" s="22">
        <v>103</v>
      </c>
      <c r="C107" s="72">
        <f>C106-CHOOSE(Amort!$B$7,G106,I106,K106,M106,E106)</f>
        <v>2123017.7838042513</v>
      </c>
      <c r="G107" s="73">
        <f>-PPMT(Amort!$B$9/(12/Amort!$B$4),A107,Amort!$B$8,Amort!$B$2)</f>
        <v>7761.2430144776727</v>
      </c>
      <c r="I107" s="73">
        <f t="shared" si="8"/>
        <v>7750</v>
      </c>
      <c r="K107" s="72">
        <f>Amort!$B$2/Amort!$B$8</f>
        <v>9333.3333333333339</v>
      </c>
      <c r="M107" s="22">
        <v>0</v>
      </c>
    </row>
    <row r="108" spans="1:13">
      <c r="A108" s="22">
        <v>104</v>
      </c>
      <c r="C108" s="72">
        <f>C107-CHOOSE(Amort!$B$7,G107,I107,K107,M107,E107)</f>
        <v>2115256.5407897737</v>
      </c>
      <c r="G108" s="73">
        <f>-PPMT(Amort!$B$9/(12/Amort!$B$4),A108,Amort!$B$8,Amort!$B$2)</f>
        <v>7785.4968988979144</v>
      </c>
      <c r="I108" s="73">
        <f t="shared" si="8"/>
        <v>7750</v>
      </c>
      <c r="K108" s="72">
        <f>Amort!$B$2/Amort!$B$8</f>
        <v>9333.3333333333339</v>
      </c>
      <c r="M108" s="22">
        <v>0</v>
      </c>
    </row>
    <row r="109" spans="1:13">
      <c r="A109" s="22">
        <v>105</v>
      </c>
      <c r="C109" s="72">
        <f>C108-CHOOSE(Amort!$B$7,G108,I108,K108,M108,E108)</f>
        <v>2107471.0438908758</v>
      </c>
      <c r="G109" s="73">
        <f>-PPMT(Amort!$B$9/(12/Amort!$B$4),A109,Amort!$B$8,Amort!$B$2)</f>
        <v>7809.8265767069697</v>
      </c>
      <c r="I109" s="73">
        <f t="shared" si="8"/>
        <v>7750</v>
      </c>
      <c r="K109" s="72">
        <f>Amort!$B$2/Amort!$B$8</f>
        <v>9333.3333333333339</v>
      </c>
      <c r="M109" s="22">
        <v>0</v>
      </c>
    </row>
    <row r="110" spans="1:13">
      <c r="A110" s="22">
        <v>106</v>
      </c>
      <c r="C110" s="72">
        <f>C109-CHOOSE(Amort!$B$7,G109,I109,K109,M109,E109)</f>
        <v>2099661.2173141688</v>
      </c>
      <c r="G110" s="73">
        <f>-PPMT(Amort!$B$9/(12/Amort!$B$4),A110,Amort!$B$8,Amort!$B$2)</f>
        <v>7834.2322847591804</v>
      </c>
      <c r="I110" s="73">
        <f t="shared" si="8"/>
        <v>7750</v>
      </c>
      <c r="K110" s="72">
        <f>Amort!$B$2/Amort!$B$8</f>
        <v>9333.3333333333339</v>
      </c>
      <c r="M110" s="22">
        <v>0</v>
      </c>
    </row>
    <row r="111" spans="1:13">
      <c r="A111" s="22">
        <v>107</v>
      </c>
      <c r="C111" s="72">
        <f>C110-CHOOSE(Amort!$B$7,G110,I110,K110,M110,E110)</f>
        <v>2091826.9850294096</v>
      </c>
      <c r="G111" s="73">
        <f>-PPMT(Amort!$B$9/(12/Amort!$B$4),A111,Amort!$B$8,Amort!$B$2)</f>
        <v>7858.7142606490515</v>
      </c>
      <c r="I111" s="73">
        <f t="shared" si="8"/>
        <v>7750</v>
      </c>
      <c r="K111" s="72">
        <f>Amort!$B$2/Amort!$B$8</f>
        <v>9333.3333333333339</v>
      </c>
      <c r="M111" s="22">
        <v>0</v>
      </c>
    </row>
    <row r="112" spans="1:13">
      <c r="A112" s="22">
        <v>108</v>
      </c>
      <c r="C112" s="72">
        <f>C111-CHOOSE(Amort!$B$7,G111,I111,K111,M111,E111)</f>
        <v>2083968.2707687607</v>
      </c>
      <c r="G112" s="73">
        <f>-PPMT(Amort!$B$9/(12/Amort!$B$4),A112,Amort!$B$8,Amort!$B$2)</f>
        <v>7883.2727427135796</v>
      </c>
      <c r="I112" s="73">
        <f t="shared" si="8"/>
        <v>7750</v>
      </c>
      <c r="K112" s="72">
        <f>Amort!$B$2/Amort!$B$8</f>
        <v>9333.3333333333339</v>
      </c>
      <c r="M112" s="22">
        <v>0</v>
      </c>
    </row>
    <row r="113" spans="1:13">
      <c r="A113" s="22">
        <v>109</v>
      </c>
      <c r="C113" s="72">
        <f>C112-CHOOSE(Amort!$B$7,G112,I112,K112,M112,E112)</f>
        <v>2076084.9980260471</v>
      </c>
      <c r="G113" s="73">
        <f>-PPMT(Amort!$B$9/(12/Amort!$B$4),A113,Amort!$B$8,Amort!$B$2)</f>
        <v>7907.9079700345601</v>
      </c>
      <c r="I113" s="73">
        <f t="shared" ref="I113:I124" si="9">ROUND(AVERAGE(G$113:G$124),0)</f>
        <v>8045</v>
      </c>
      <c r="K113" s="72">
        <f>Amort!$B$2/Amort!$B$8</f>
        <v>9333.3333333333339</v>
      </c>
      <c r="M113" s="22">
        <v>0</v>
      </c>
    </row>
    <row r="114" spans="1:13">
      <c r="A114" s="22">
        <v>110</v>
      </c>
      <c r="C114" s="72">
        <f>C113-CHOOSE(Amort!$B$7,G113,I113,K113,M113,E113)</f>
        <v>2068177.0900560126</v>
      </c>
      <c r="G114" s="73">
        <f>-PPMT(Amort!$B$9/(12/Amort!$B$4),A114,Amort!$B$8,Amort!$B$2)</f>
        <v>7932.6201824409181</v>
      </c>
      <c r="I114" s="73">
        <f t="shared" si="9"/>
        <v>8045</v>
      </c>
      <c r="K114" s="72">
        <f>Amort!$B$2/Amort!$B$8</f>
        <v>9333.3333333333339</v>
      </c>
      <c r="M114" s="22">
        <v>0</v>
      </c>
    </row>
    <row r="115" spans="1:13">
      <c r="A115" s="22">
        <v>111</v>
      </c>
      <c r="C115" s="72">
        <f>C114-CHOOSE(Amort!$B$7,G114,I114,K114,M114,E114)</f>
        <v>2060244.4698735718</v>
      </c>
      <c r="G115" s="73">
        <f>-PPMT(Amort!$B$9/(12/Amort!$B$4),A115,Amort!$B$8,Amort!$B$2)</f>
        <v>7957.4096205110463</v>
      </c>
      <c r="I115" s="73">
        <f t="shared" si="9"/>
        <v>8045</v>
      </c>
      <c r="K115" s="72">
        <f>Amort!$B$2/Amort!$B$8</f>
        <v>9333.3333333333339</v>
      </c>
      <c r="M115" s="22">
        <v>0</v>
      </c>
    </row>
    <row r="116" spans="1:13">
      <c r="A116" s="22">
        <v>112</v>
      </c>
      <c r="C116" s="72">
        <f>C115-CHOOSE(Amort!$B$7,G115,I115,K115,M115,E115)</f>
        <v>2052287.0602530607</v>
      </c>
      <c r="G116" s="73">
        <f>-PPMT(Amort!$B$9/(12/Amort!$B$4),A116,Amort!$B$8,Amort!$B$2)</f>
        <v>7982.2765255751447</v>
      </c>
      <c r="I116" s="73">
        <f t="shared" si="9"/>
        <v>8045</v>
      </c>
      <c r="K116" s="72">
        <f>Amort!$B$2/Amort!$B$8</f>
        <v>9333.3333333333339</v>
      </c>
      <c r="M116" s="22">
        <v>0</v>
      </c>
    </row>
    <row r="117" spans="1:13">
      <c r="A117" s="22">
        <v>113</v>
      </c>
      <c r="C117" s="72">
        <f>C116-CHOOSE(Amort!$B$7,G116,I116,K116,M116,E116)</f>
        <v>2044304.7837274855</v>
      </c>
      <c r="G117" s="73">
        <f>-PPMT(Amort!$B$9/(12/Amort!$B$4),A117,Amort!$B$8,Amort!$B$2)</f>
        <v>8007.2211397175643</v>
      </c>
      <c r="I117" s="73">
        <f t="shared" si="9"/>
        <v>8045</v>
      </c>
      <c r="K117" s="72">
        <f>Amort!$B$2/Amort!$B$8</f>
        <v>9333.3333333333339</v>
      </c>
      <c r="M117" s="22">
        <v>0</v>
      </c>
    </row>
    <row r="118" spans="1:13">
      <c r="A118" s="22">
        <v>114</v>
      </c>
      <c r="C118" s="72">
        <f>C117-CHOOSE(Amort!$B$7,G117,I117,K117,M117,E117)</f>
        <v>2036297.5625877678</v>
      </c>
      <c r="G118" s="73">
        <f>-PPMT(Amort!$B$9/(12/Amort!$B$4),A118,Amort!$B$8,Amort!$B$2)</f>
        <v>8032.243705779184</v>
      </c>
      <c r="I118" s="73">
        <f t="shared" si="9"/>
        <v>8045</v>
      </c>
      <c r="K118" s="72">
        <f>Amort!$B$2/Amort!$B$8</f>
        <v>9333.3333333333339</v>
      </c>
      <c r="M118" s="22">
        <v>0</v>
      </c>
    </row>
    <row r="119" spans="1:13">
      <c r="A119" s="22">
        <v>115</v>
      </c>
      <c r="C119" s="72">
        <f>C118-CHOOSE(Amort!$B$7,G118,I118,K118,M118,E118)</f>
        <v>2028265.3188819888</v>
      </c>
      <c r="G119" s="73">
        <f>-PPMT(Amort!$B$9/(12/Amort!$B$4),A119,Amort!$B$8,Amort!$B$2)</f>
        <v>8057.3444673597442</v>
      </c>
      <c r="I119" s="73">
        <f t="shared" si="9"/>
        <v>8045</v>
      </c>
      <c r="K119" s="72">
        <f>Amort!$B$2/Amort!$B$8</f>
        <v>9333.3333333333339</v>
      </c>
      <c r="M119" s="22">
        <v>0</v>
      </c>
    </row>
    <row r="120" spans="1:13">
      <c r="A120" s="22">
        <v>116</v>
      </c>
      <c r="C120" s="72">
        <f>C119-CHOOSE(Amort!$B$7,G119,I119,K119,M119,E119)</f>
        <v>2020207.9744146289</v>
      </c>
      <c r="G120" s="73">
        <f>-PPMT(Amort!$B$9/(12/Amort!$B$4),A120,Amort!$B$8,Amort!$B$2)</f>
        <v>8082.5236688202413</v>
      </c>
      <c r="I120" s="73">
        <f t="shared" si="9"/>
        <v>8045</v>
      </c>
      <c r="K120" s="72">
        <f>Amort!$B$2/Amort!$B$8</f>
        <v>9333.3333333333339</v>
      </c>
      <c r="M120" s="22">
        <v>0</v>
      </c>
    </row>
    <row r="121" spans="1:13">
      <c r="A121" s="22">
        <v>117</v>
      </c>
      <c r="C121" s="72">
        <f>C120-CHOOSE(Amort!$B$7,G120,I120,K120,M120,E120)</f>
        <v>2012125.4507458087</v>
      </c>
      <c r="G121" s="73">
        <f>-PPMT(Amort!$B$9/(12/Amort!$B$4),A121,Amort!$B$8,Amort!$B$2)</f>
        <v>8107.7815552853053</v>
      </c>
      <c r="I121" s="73">
        <f t="shared" si="9"/>
        <v>8045</v>
      </c>
      <c r="K121" s="72">
        <f>Amort!$B$2/Amort!$B$8</f>
        <v>9333.3333333333339</v>
      </c>
      <c r="M121" s="22">
        <v>0</v>
      </c>
    </row>
    <row r="122" spans="1:13">
      <c r="A122" s="22">
        <v>118</v>
      </c>
      <c r="C122" s="72">
        <f>C121-CHOOSE(Amort!$B$7,G121,I121,K121,M121,E121)</f>
        <v>2004017.6691905234</v>
      </c>
      <c r="G122" s="73">
        <f>-PPMT(Amort!$B$9/(12/Amort!$B$4),A122,Amort!$B$8,Amort!$B$2)</f>
        <v>8133.118372645572</v>
      </c>
      <c r="I122" s="73">
        <f t="shared" si="9"/>
        <v>8045</v>
      </c>
      <c r="K122" s="72">
        <f>Amort!$B$2/Amort!$B$8</f>
        <v>9333.3333333333339</v>
      </c>
      <c r="M122" s="22">
        <v>0</v>
      </c>
    </row>
    <row r="123" spans="1:13">
      <c r="A123" s="22">
        <v>119</v>
      </c>
      <c r="C123" s="72">
        <f>C122-CHOOSE(Amort!$B$7,G122,I122,K122,M122,E122)</f>
        <v>1995884.550817878</v>
      </c>
      <c r="G123" s="73">
        <f>-PPMT(Amort!$B$9/(12/Amort!$B$4),A123,Amort!$B$8,Amort!$B$2)</f>
        <v>8158.5343675600898</v>
      </c>
      <c r="I123" s="73">
        <f t="shared" si="9"/>
        <v>8045</v>
      </c>
      <c r="K123" s="72">
        <f>Amort!$B$2/Amort!$B$8</f>
        <v>9333.3333333333339</v>
      </c>
      <c r="M123" s="22">
        <v>0</v>
      </c>
    </row>
    <row r="124" spans="1:13">
      <c r="A124" s="22">
        <v>120</v>
      </c>
      <c r="C124" s="72">
        <f>C123-CHOOSE(Amort!$B$7,G123,I123,K123,M123,E123)</f>
        <v>1987726.0164503178</v>
      </c>
      <c r="G124" s="73">
        <f>-PPMT(Amort!$B$9/(12/Amort!$B$4),A124,Amort!$B$8,Amort!$B$2)</f>
        <v>8184.0297874587141</v>
      </c>
      <c r="I124" s="73">
        <f t="shared" si="9"/>
        <v>8045</v>
      </c>
      <c r="K124" s="72">
        <f>Amort!$B$2/Amort!$B$8</f>
        <v>9333.3333333333339</v>
      </c>
      <c r="M124" s="22">
        <v>0</v>
      </c>
    </row>
    <row r="125" spans="1:13">
      <c r="A125" s="22">
        <v>121</v>
      </c>
      <c r="C125" s="72">
        <f>C124-CHOOSE(Amort!$B$7,G124,I124,K124,M124,E124)</f>
        <v>1979541.9866628591</v>
      </c>
      <c r="G125" s="73">
        <f>-PPMT(Amort!$B$9/(12/Amort!$B$4),A125,Amort!$B$8,Amort!$B$2)</f>
        <v>8209.6048805445225</v>
      </c>
      <c r="I125" s="73">
        <f t="shared" ref="I125:I136" si="10">ROUND(AVERAGE(G$125:G$136),0)</f>
        <v>8352</v>
      </c>
      <c r="K125" s="72">
        <f>Amort!$B$2/Amort!$B$8</f>
        <v>9333.3333333333339</v>
      </c>
      <c r="M125" s="22">
        <v>0</v>
      </c>
    </row>
    <row r="126" spans="1:13">
      <c r="A126" s="22">
        <v>122</v>
      </c>
      <c r="C126" s="72">
        <f>C125-CHOOSE(Amort!$B$7,G125,I125,K125,M125,E125)</f>
        <v>1971332.3817823145</v>
      </c>
      <c r="G126" s="73">
        <f>-PPMT(Amort!$B$9/(12/Amort!$B$4),A126,Amort!$B$8,Amort!$B$2)</f>
        <v>8235.2598957962236</v>
      </c>
      <c r="I126" s="73">
        <f t="shared" si="10"/>
        <v>8352</v>
      </c>
      <c r="K126" s="72">
        <f>Amort!$B$2/Amort!$B$8</f>
        <v>9333.3333333333339</v>
      </c>
      <c r="M126" s="22">
        <v>0</v>
      </c>
    </row>
    <row r="127" spans="1:13">
      <c r="A127" s="22">
        <v>123</v>
      </c>
      <c r="C127" s="72">
        <f>C126-CHOOSE(Amort!$B$7,G126,I126,K126,M126,E126)</f>
        <v>1963097.1218865183</v>
      </c>
      <c r="G127" s="73">
        <f>-PPMT(Amort!$B$9/(12/Amort!$B$4),A127,Amort!$B$8,Amort!$B$2)</f>
        <v>8260.9950829705867</v>
      </c>
      <c r="I127" s="73">
        <f t="shared" si="10"/>
        <v>8352</v>
      </c>
      <c r="K127" s="72">
        <f>Amort!$B$2/Amort!$B$8</f>
        <v>9333.3333333333339</v>
      </c>
      <c r="M127" s="22">
        <v>0</v>
      </c>
    </row>
    <row r="128" spans="1:13">
      <c r="A128" s="22">
        <v>124</v>
      </c>
      <c r="C128" s="72">
        <f>C127-CHOOSE(Amort!$B$7,G127,I127,K127,M127,E127)</f>
        <v>1954836.1268035478</v>
      </c>
      <c r="G128" s="73">
        <f>-PPMT(Amort!$B$9/(12/Amort!$B$4),A128,Amort!$B$8,Amort!$B$2)</f>
        <v>8286.8106926048713</v>
      </c>
      <c r="I128" s="73">
        <f t="shared" si="10"/>
        <v>8352</v>
      </c>
      <c r="K128" s="72">
        <f>Amort!$B$2/Amort!$B$8</f>
        <v>9333.3333333333339</v>
      </c>
      <c r="M128" s="22">
        <v>0</v>
      </c>
    </row>
    <row r="129" spans="1:13">
      <c r="A129" s="22">
        <v>125</v>
      </c>
      <c r="C129" s="72">
        <f>C128-CHOOSE(Amort!$B$7,G128,I128,K128,M128,E128)</f>
        <v>1946549.316110943</v>
      </c>
      <c r="G129" s="73">
        <f>-PPMT(Amort!$B$9/(12/Amort!$B$4),A129,Amort!$B$8,Amort!$B$2)</f>
        <v>8312.7069760192608</v>
      </c>
      <c r="I129" s="73">
        <f t="shared" si="10"/>
        <v>8352</v>
      </c>
      <c r="K129" s="72">
        <f>Amort!$B$2/Amort!$B$8</f>
        <v>9333.3333333333339</v>
      </c>
      <c r="M129" s="22">
        <v>0</v>
      </c>
    </row>
    <row r="130" spans="1:13">
      <c r="A130" s="22">
        <v>126</v>
      </c>
      <c r="C130" s="72">
        <f>C129-CHOOSE(Amort!$B$7,G129,I129,K129,M129,E129)</f>
        <v>1938236.6091349237</v>
      </c>
      <c r="G130" s="73">
        <f>-PPMT(Amort!$B$9/(12/Amort!$B$4),A130,Amort!$B$8,Amort!$B$2)</f>
        <v>8338.6841853193218</v>
      </c>
      <c r="I130" s="73">
        <f t="shared" si="10"/>
        <v>8352</v>
      </c>
      <c r="K130" s="72">
        <f>Amort!$B$2/Amort!$B$8</f>
        <v>9333.3333333333339</v>
      </c>
      <c r="M130" s="22">
        <v>0</v>
      </c>
    </row>
    <row r="131" spans="1:13">
      <c r="A131" s="22">
        <v>127</v>
      </c>
      <c r="C131" s="72">
        <f>C130-CHOOSE(Amort!$B$7,G130,I130,K130,M130,E130)</f>
        <v>1929897.9249496043</v>
      </c>
      <c r="G131" s="73">
        <f>-PPMT(Amort!$B$9/(12/Amort!$B$4),A131,Amort!$B$8,Amort!$B$2)</f>
        <v>8364.7425733984437</v>
      </c>
      <c r="I131" s="73">
        <f t="shared" si="10"/>
        <v>8352</v>
      </c>
      <c r="K131" s="72">
        <f>Amort!$B$2/Amort!$B$8</f>
        <v>9333.3333333333339</v>
      </c>
      <c r="M131" s="22">
        <v>0</v>
      </c>
    </row>
    <row r="132" spans="1:13">
      <c r="A132" s="22">
        <v>128</v>
      </c>
      <c r="C132" s="72">
        <f>C131-CHOOSE(Amort!$B$7,G131,I131,K131,M131,E131)</f>
        <v>1921533.1823762059</v>
      </c>
      <c r="G132" s="73">
        <f>-PPMT(Amort!$B$9/(12/Amort!$B$4),A132,Amort!$B$8,Amort!$B$2)</f>
        <v>8390.8823939403137</v>
      </c>
      <c r="I132" s="73">
        <f t="shared" si="10"/>
        <v>8352</v>
      </c>
      <c r="K132" s="72">
        <f>Amort!$B$2/Amort!$B$8</f>
        <v>9333.3333333333339</v>
      </c>
      <c r="M132" s="22">
        <v>0</v>
      </c>
    </row>
    <row r="133" spans="1:13">
      <c r="A133" s="22">
        <v>129</v>
      </c>
      <c r="C133" s="72">
        <f>C132-CHOOSE(Amort!$B$7,G132,I132,K132,M132,E132)</f>
        <v>1913142.2999822656</v>
      </c>
      <c r="G133" s="73">
        <f>-PPMT(Amort!$B$9/(12/Amort!$B$4),A133,Amort!$B$8,Amort!$B$2)</f>
        <v>8417.1039014213766</v>
      </c>
      <c r="I133" s="73">
        <f t="shared" si="10"/>
        <v>8352</v>
      </c>
      <c r="K133" s="72">
        <f>Amort!$B$2/Amort!$B$8</f>
        <v>9333.3333333333339</v>
      </c>
      <c r="M133" s="22">
        <v>0</v>
      </c>
    </row>
    <row r="134" spans="1:13">
      <c r="A134" s="22">
        <v>130</v>
      </c>
      <c r="C134" s="72">
        <f>C133-CHOOSE(Amort!$B$7,G133,I133,K133,M133,E133)</f>
        <v>1904725.1960808442</v>
      </c>
      <c r="G134" s="73">
        <f>-PPMT(Amort!$B$9/(12/Amort!$B$4),A134,Amort!$B$8,Amort!$B$2)</f>
        <v>8443.4073511133192</v>
      </c>
      <c r="I134" s="73">
        <f t="shared" si="10"/>
        <v>8352</v>
      </c>
      <c r="K134" s="72">
        <f>Amort!$B$2/Amort!$B$8</f>
        <v>9333.3333333333339</v>
      </c>
      <c r="M134" s="22">
        <v>0</v>
      </c>
    </row>
    <row r="135" spans="1:13">
      <c r="A135" s="22">
        <v>131</v>
      </c>
      <c r="C135" s="72">
        <f>C134-CHOOSE(Amort!$B$7,G134,I134,K134,M134,E134)</f>
        <v>1896281.7887297308</v>
      </c>
      <c r="G135" s="73">
        <f>-PPMT(Amort!$B$9/(12/Amort!$B$4),A135,Amort!$B$8,Amort!$B$2)</f>
        <v>8469.7929990855482</v>
      </c>
      <c r="I135" s="73">
        <f t="shared" si="10"/>
        <v>8352</v>
      </c>
      <c r="K135" s="72">
        <f>Amort!$B$2/Amort!$B$8</f>
        <v>9333.3333333333339</v>
      </c>
      <c r="M135" s="22">
        <v>0</v>
      </c>
    </row>
    <row r="136" spans="1:13">
      <c r="A136" s="22">
        <v>132</v>
      </c>
      <c r="C136" s="72">
        <f>C135-CHOOSE(Amort!$B$7,G135,I135,K135,M135,E135)</f>
        <v>1887811.9957306453</v>
      </c>
      <c r="G136" s="73">
        <f>-PPMT(Amort!$B$9/(12/Amort!$B$4),A136,Amort!$B$8,Amort!$B$2)</f>
        <v>8496.2611022076908</v>
      </c>
      <c r="I136" s="73">
        <f t="shared" si="10"/>
        <v>8352</v>
      </c>
      <c r="K136" s="72">
        <f>Amort!$B$2/Amort!$B$8</f>
        <v>9333.3333333333339</v>
      </c>
      <c r="M136" s="22">
        <v>0</v>
      </c>
    </row>
    <row r="137" spans="1:13">
      <c r="A137" s="22">
        <v>133</v>
      </c>
      <c r="C137" s="72">
        <f>C136-CHOOSE(Amort!$B$7,G136,I136,K136,M136,E136)</f>
        <v>1879315.7346284376</v>
      </c>
      <c r="G137" s="73">
        <f>-PPMT(Amort!$B$9/(12/Amort!$B$4),A137,Amort!$B$8,Amort!$B$2)</f>
        <v>8522.8119181520888</v>
      </c>
      <c r="I137" s="73">
        <f t="shared" ref="I137:I148" si="11">ROUND(AVERAGE(G$137:G$148),0)</f>
        <v>8671</v>
      </c>
      <c r="K137" s="72">
        <f>Amort!$B$2/Amort!$B$8</f>
        <v>9333.3333333333339</v>
      </c>
      <c r="M137" s="22">
        <v>0</v>
      </c>
    </row>
    <row r="138" spans="1:13">
      <c r="A138" s="22">
        <v>134</v>
      </c>
      <c r="C138" s="72">
        <f>C137-CHOOSE(Amort!$B$7,G137,I137,K137,M137,E137)</f>
        <v>1870792.9227102855</v>
      </c>
      <c r="G138" s="73">
        <f>-PPMT(Amort!$B$9/(12/Amort!$B$4),A138,Amort!$B$8,Amort!$B$2)</f>
        <v>8549.4457053963142</v>
      </c>
      <c r="I138" s="73">
        <f t="shared" si="11"/>
        <v>8671</v>
      </c>
      <c r="K138" s="72">
        <f>Amort!$B$2/Amort!$B$8</f>
        <v>9333.3333333333339</v>
      </c>
      <c r="M138" s="22">
        <v>0</v>
      </c>
    </row>
    <row r="139" spans="1:13">
      <c r="A139" s="22">
        <v>135</v>
      </c>
      <c r="C139" s="72">
        <f>C138-CHOOSE(Amort!$B$7,G138,I138,K138,M138,E138)</f>
        <v>1862243.4770048892</v>
      </c>
      <c r="G139" s="73">
        <f>-PPMT(Amort!$B$9/(12/Amort!$B$4),A139,Amort!$B$8,Amort!$B$2)</f>
        <v>8576.1627232256797</v>
      </c>
      <c r="I139" s="73">
        <f t="shared" si="11"/>
        <v>8671</v>
      </c>
      <c r="K139" s="72">
        <f>Amort!$B$2/Amort!$B$8</f>
        <v>9333.3333333333339</v>
      </c>
      <c r="M139" s="22">
        <v>0</v>
      </c>
    </row>
    <row r="140" spans="1:13">
      <c r="A140" s="22">
        <v>136</v>
      </c>
      <c r="C140" s="72">
        <f>C139-CHOOSE(Amort!$B$7,G139,I139,K139,M139,E139)</f>
        <v>1853667.3142816634</v>
      </c>
      <c r="G140" s="73">
        <f>-PPMT(Amort!$B$9/(12/Amort!$B$4),A140,Amort!$B$8,Amort!$B$2)</f>
        <v>8602.9632317357591</v>
      </c>
      <c r="I140" s="73">
        <f t="shared" si="11"/>
        <v>8671</v>
      </c>
      <c r="K140" s="72">
        <f>Amort!$B$2/Amort!$B$8</f>
        <v>9333.3333333333339</v>
      </c>
      <c r="M140" s="22">
        <v>0</v>
      </c>
    </row>
    <row r="141" spans="1:13">
      <c r="A141" s="22">
        <v>137</v>
      </c>
      <c r="C141" s="72">
        <f>C140-CHOOSE(Amort!$B$7,G140,I140,K140,M140,E140)</f>
        <v>1845064.3510499275</v>
      </c>
      <c r="G141" s="73">
        <f>-PPMT(Amort!$B$9/(12/Amort!$B$4),A141,Amort!$B$8,Amort!$B$2)</f>
        <v>8629.847491834933</v>
      </c>
      <c r="I141" s="73">
        <f t="shared" si="11"/>
        <v>8671</v>
      </c>
      <c r="K141" s="72">
        <f>Amort!$B$2/Amort!$B$8</f>
        <v>9333.3333333333339</v>
      </c>
      <c r="M141" s="22">
        <v>0</v>
      </c>
    </row>
    <row r="142" spans="1:13">
      <c r="A142" s="22">
        <v>138</v>
      </c>
      <c r="C142" s="72">
        <f>C141-CHOOSE(Amort!$B$7,G141,I141,K141,M141,E141)</f>
        <v>1836434.5035580925</v>
      </c>
      <c r="G142" s="73">
        <f>-PPMT(Amort!$B$9/(12/Amort!$B$4),A142,Amort!$B$8,Amort!$B$2)</f>
        <v>8656.8157652469163</v>
      </c>
      <c r="I142" s="73">
        <f t="shared" si="11"/>
        <v>8671</v>
      </c>
      <c r="K142" s="72">
        <f>Amort!$B$2/Amort!$B$8</f>
        <v>9333.3333333333339</v>
      </c>
      <c r="M142" s="22">
        <v>0</v>
      </c>
    </row>
    <row r="143" spans="1:13">
      <c r="A143" s="22">
        <v>139</v>
      </c>
      <c r="C143" s="72">
        <f>C142-CHOOSE(Amort!$B$7,G142,I142,K142,M142,E142)</f>
        <v>1827777.6877928455</v>
      </c>
      <c r="G143" s="73">
        <f>-PPMT(Amort!$B$9/(12/Amort!$B$4),A143,Amort!$B$8,Amort!$B$2)</f>
        <v>8683.8683145133145</v>
      </c>
      <c r="I143" s="73">
        <f t="shared" si="11"/>
        <v>8671</v>
      </c>
      <c r="K143" s="72">
        <f>Amort!$B$2/Amort!$B$8</f>
        <v>9333.3333333333339</v>
      </c>
      <c r="M143" s="22">
        <v>0</v>
      </c>
    </row>
    <row r="144" spans="1:13">
      <c r="A144" s="22">
        <v>140</v>
      </c>
      <c r="C144" s="72">
        <f>C143-CHOOSE(Amort!$B$7,G143,I143,K143,M143,E143)</f>
        <v>1819093.8194783323</v>
      </c>
      <c r="G144" s="73">
        <f>-PPMT(Amort!$B$9/(12/Amort!$B$4),A144,Amort!$B$8,Amort!$B$2)</f>
        <v>8711.0054029961684</v>
      </c>
      <c r="I144" s="73">
        <f t="shared" si="11"/>
        <v>8671</v>
      </c>
      <c r="K144" s="72">
        <f>Amort!$B$2/Amort!$B$8</f>
        <v>9333.3333333333339</v>
      </c>
      <c r="M144" s="22">
        <v>0</v>
      </c>
    </row>
    <row r="145" spans="1:13">
      <c r="A145" s="22">
        <v>141</v>
      </c>
      <c r="C145" s="72">
        <f>C144-CHOOSE(Amort!$B$7,G144,I144,K144,M144,E144)</f>
        <v>1810382.8140753361</v>
      </c>
      <c r="G145" s="73">
        <f>-PPMT(Amort!$B$9/(12/Amort!$B$4),A145,Amort!$B$8,Amort!$B$2)</f>
        <v>8738.2272948805312</v>
      </c>
      <c r="I145" s="73">
        <f t="shared" si="11"/>
        <v>8671</v>
      </c>
      <c r="K145" s="72">
        <f>Amort!$B$2/Amort!$B$8</f>
        <v>9333.3333333333339</v>
      </c>
      <c r="M145" s="22">
        <v>0</v>
      </c>
    </row>
    <row r="146" spans="1:13">
      <c r="A146" s="22">
        <v>142</v>
      </c>
      <c r="C146" s="72">
        <f>C145-CHOOSE(Amort!$B$7,G145,I145,K145,M145,E145)</f>
        <v>1801644.5867804557</v>
      </c>
      <c r="G146" s="73">
        <f>-PPMT(Amort!$B$9/(12/Amort!$B$4),A146,Amort!$B$8,Amort!$B$2)</f>
        <v>8765.5342551770336</v>
      </c>
      <c r="I146" s="73">
        <f t="shared" si="11"/>
        <v>8671</v>
      </c>
      <c r="K146" s="72">
        <f>Amort!$B$2/Amort!$B$8</f>
        <v>9333.3333333333339</v>
      </c>
      <c r="M146" s="22">
        <v>0</v>
      </c>
    </row>
    <row r="147" spans="1:13">
      <c r="A147" s="22">
        <v>143</v>
      </c>
      <c r="C147" s="72">
        <f>C146-CHOOSE(Amort!$B$7,G146,I146,K146,M146,E146)</f>
        <v>1792879.0525252786</v>
      </c>
      <c r="G147" s="73">
        <f>-PPMT(Amort!$B$9/(12/Amort!$B$4),A147,Amort!$B$8,Amort!$B$2)</f>
        <v>8792.9265497244614</v>
      </c>
      <c r="I147" s="73">
        <f t="shared" si="11"/>
        <v>8671</v>
      </c>
      <c r="K147" s="72">
        <f>Amort!$B$2/Amort!$B$8</f>
        <v>9333.3333333333339</v>
      </c>
      <c r="M147" s="22">
        <v>0</v>
      </c>
    </row>
    <row r="148" spans="1:13">
      <c r="A148" s="22">
        <v>144</v>
      </c>
      <c r="C148" s="72">
        <f>C147-CHOOSE(Amort!$B$7,G147,I147,K147,M147,E147)</f>
        <v>1784086.1259755541</v>
      </c>
      <c r="G148" s="73">
        <f>-PPMT(Amort!$B$9/(12/Amort!$B$4),A148,Amort!$B$8,Amort!$B$2)</f>
        <v>8820.4044451923492</v>
      </c>
      <c r="I148" s="73">
        <f t="shared" si="11"/>
        <v>8671</v>
      </c>
      <c r="K148" s="72">
        <f>Amort!$B$2/Amort!$B$8</f>
        <v>9333.3333333333339</v>
      </c>
      <c r="M148" s="22">
        <v>0</v>
      </c>
    </row>
    <row r="149" spans="1:13">
      <c r="A149" s="22">
        <v>145</v>
      </c>
      <c r="C149" s="72">
        <f>C148-CHOOSE(Amort!$B$7,G148,I148,K148,M148,E148)</f>
        <v>1775265.7215303618</v>
      </c>
      <c r="G149" s="73">
        <f>-PPMT(Amort!$B$9/(12/Amort!$B$4),A149,Amort!$B$8,Amort!$B$2)</f>
        <v>8847.9682090835777</v>
      </c>
      <c r="I149" s="73">
        <f t="shared" ref="I149:I160" si="12">ROUND(AVERAGE(G$149:G$160),0)</f>
        <v>9002</v>
      </c>
      <c r="K149" s="72">
        <f>Amort!$B$2/Amort!$B$8</f>
        <v>9333.3333333333339</v>
      </c>
      <c r="M149" s="22">
        <v>0</v>
      </c>
    </row>
    <row r="150" spans="1:13">
      <c r="A150" s="22">
        <v>146</v>
      </c>
      <c r="C150" s="72">
        <f>C149-CHOOSE(Amort!$B$7,G149,I149,K149,M149,E149)</f>
        <v>1766417.7533212781</v>
      </c>
      <c r="G150" s="73">
        <f>-PPMT(Amort!$B$9/(12/Amort!$B$4),A150,Amort!$B$8,Amort!$B$2)</f>
        <v>8875.6181097369627</v>
      </c>
      <c r="I150" s="73">
        <f t="shared" si="12"/>
        <v>9002</v>
      </c>
      <c r="K150" s="72">
        <f>Amort!$B$2/Amort!$B$8</f>
        <v>9333.3333333333339</v>
      </c>
      <c r="M150" s="22">
        <v>0</v>
      </c>
    </row>
    <row r="151" spans="1:13">
      <c r="A151" s="22">
        <v>147</v>
      </c>
      <c r="C151" s="72">
        <f>C150-CHOOSE(Amort!$B$7,G150,I150,K150,M150,E150)</f>
        <v>1757542.1352115411</v>
      </c>
      <c r="G151" s="73">
        <f>-PPMT(Amort!$B$9/(12/Amort!$B$4),A151,Amort!$B$8,Amort!$B$2)</f>
        <v>8903.354416329892</v>
      </c>
      <c r="I151" s="73">
        <f t="shared" si="12"/>
        <v>9002</v>
      </c>
      <c r="K151" s="72">
        <f>Amort!$B$2/Amort!$B$8</f>
        <v>9333.3333333333339</v>
      </c>
      <c r="M151" s="22">
        <v>0</v>
      </c>
    </row>
    <row r="152" spans="1:13">
      <c r="A152" s="22">
        <v>148</v>
      </c>
      <c r="C152" s="72">
        <f>C151-CHOOSE(Amort!$B$7,G151,I151,K151,M151,E151)</f>
        <v>1748638.7807952112</v>
      </c>
      <c r="G152" s="73">
        <f>-PPMT(Amort!$B$9/(12/Amort!$B$4),A152,Amort!$B$8,Amort!$B$2)</f>
        <v>8931.1773988809218</v>
      </c>
      <c r="I152" s="73">
        <f t="shared" si="12"/>
        <v>9002</v>
      </c>
      <c r="K152" s="72">
        <f>Amort!$B$2/Amort!$B$8</f>
        <v>9333.3333333333339</v>
      </c>
      <c r="M152" s="22">
        <v>0</v>
      </c>
    </row>
    <row r="153" spans="1:13">
      <c r="A153" s="22">
        <v>149</v>
      </c>
      <c r="C153" s="72">
        <f>C152-CHOOSE(Amort!$B$7,G152,I152,K152,M152,E152)</f>
        <v>1739707.6033963303</v>
      </c>
      <c r="G153" s="73">
        <f>-PPMT(Amort!$B$9/(12/Amort!$B$4),A153,Amort!$B$8,Amort!$B$2)</f>
        <v>8959.0873282524262</v>
      </c>
      <c r="I153" s="73">
        <f t="shared" si="12"/>
        <v>9002</v>
      </c>
      <c r="K153" s="72">
        <f>Amort!$B$2/Amort!$B$8</f>
        <v>9333.3333333333339</v>
      </c>
      <c r="M153" s="22">
        <v>0</v>
      </c>
    </row>
    <row r="154" spans="1:13">
      <c r="A154" s="22">
        <v>150</v>
      </c>
      <c r="C154" s="72">
        <f>C153-CHOOSE(Amort!$B$7,G153,I153,K153,M153,E153)</f>
        <v>1730748.5160680779</v>
      </c>
      <c r="G154" s="73">
        <f>-PPMT(Amort!$B$9/(12/Amort!$B$4),A154,Amort!$B$8,Amort!$B$2)</f>
        <v>8987.0844761532135</v>
      </c>
      <c r="I154" s="73">
        <f t="shared" si="12"/>
        <v>9002</v>
      </c>
      <c r="K154" s="72">
        <f>Amort!$B$2/Amort!$B$8</f>
        <v>9333.3333333333339</v>
      </c>
      <c r="M154" s="22">
        <v>0</v>
      </c>
    </row>
    <row r="155" spans="1:13">
      <c r="A155" s="22">
        <v>151</v>
      </c>
      <c r="C155" s="72">
        <f>C154-CHOOSE(Amort!$B$7,G154,I154,K154,M154,E154)</f>
        <v>1721761.4315919247</v>
      </c>
      <c r="G155" s="73">
        <f>-PPMT(Amort!$B$9/(12/Amort!$B$4),A155,Amort!$B$8,Amort!$B$2)</f>
        <v>9015.1691151411924</v>
      </c>
      <c r="I155" s="73">
        <f t="shared" si="12"/>
        <v>9002</v>
      </c>
      <c r="K155" s="72">
        <f>Amort!$B$2/Amort!$B$8</f>
        <v>9333.3333333333339</v>
      </c>
      <c r="M155" s="22">
        <v>0</v>
      </c>
    </row>
    <row r="156" spans="1:13">
      <c r="A156" s="22">
        <v>152</v>
      </c>
      <c r="C156" s="72">
        <f>C155-CHOOSE(Amort!$B$7,G155,I155,K155,M155,E155)</f>
        <v>1712746.2624767835</v>
      </c>
      <c r="G156" s="73">
        <f>-PPMT(Amort!$B$9/(12/Amort!$B$4),A156,Amort!$B$8,Amort!$B$2)</f>
        <v>9043.3415186260099</v>
      </c>
      <c r="I156" s="73">
        <f t="shared" si="12"/>
        <v>9002</v>
      </c>
      <c r="K156" s="72">
        <f>Amort!$B$2/Amort!$B$8</f>
        <v>9333.3333333333339</v>
      </c>
      <c r="M156" s="22">
        <v>0</v>
      </c>
    </row>
    <row r="157" spans="1:13">
      <c r="A157" s="22">
        <v>153</v>
      </c>
      <c r="C157" s="72">
        <f>C156-CHOOSE(Amort!$B$7,G156,I156,K156,M156,E156)</f>
        <v>1703702.9209581574</v>
      </c>
      <c r="G157" s="73">
        <f>-PPMT(Amort!$B$9/(12/Amort!$B$4),A157,Amort!$B$8,Amort!$B$2)</f>
        <v>9071.6019608717161</v>
      </c>
      <c r="I157" s="73">
        <f t="shared" si="12"/>
        <v>9002</v>
      </c>
      <c r="K157" s="72">
        <f>Amort!$B$2/Amort!$B$8</f>
        <v>9333.3333333333339</v>
      </c>
      <c r="M157" s="22">
        <v>0</v>
      </c>
    </row>
    <row r="158" spans="1:13">
      <c r="A158" s="22">
        <v>154</v>
      </c>
      <c r="C158" s="72">
        <f>C157-CHOOSE(Amort!$B$7,G157,I157,K157,M157,E157)</f>
        <v>1694631.3189972858</v>
      </c>
      <c r="G158" s="73">
        <f>-PPMT(Amort!$B$9/(12/Amort!$B$4),A158,Amort!$B$8,Amort!$B$2)</f>
        <v>9099.9507169994376</v>
      </c>
      <c r="I158" s="73">
        <f t="shared" si="12"/>
        <v>9002</v>
      </c>
      <c r="K158" s="72">
        <f>Amort!$B$2/Amort!$B$8</f>
        <v>9333.3333333333339</v>
      </c>
      <c r="M158" s="22">
        <v>0</v>
      </c>
    </row>
    <row r="159" spans="1:13">
      <c r="A159" s="22">
        <v>155</v>
      </c>
      <c r="C159" s="72">
        <f>C158-CHOOSE(Amort!$B$7,G158,I158,K158,M158,E158)</f>
        <v>1685531.3682802864</v>
      </c>
      <c r="G159" s="73">
        <f>-PPMT(Amort!$B$9/(12/Amort!$B$4),A159,Amort!$B$8,Amort!$B$2)</f>
        <v>9128.3880629900632</v>
      </c>
      <c r="I159" s="73">
        <f t="shared" si="12"/>
        <v>9002</v>
      </c>
      <c r="K159" s="72">
        <f>Amort!$B$2/Amort!$B$8</f>
        <v>9333.3333333333339</v>
      </c>
      <c r="M159" s="22">
        <v>0</v>
      </c>
    </row>
    <row r="160" spans="1:13">
      <c r="A160" s="22">
        <v>156</v>
      </c>
      <c r="C160" s="72">
        <f>C159-CHOOSE(Amort!$B$7,G159,I159,K159,M159,E159)</f>
        <v>1676402.9802172964</v>
      </c>
      <c r="G160" s="73">
        <f>-PPMT(Amort!$B$9/(12/Amort!$B$4),A160,Amort!$B$8,Amort!$B$2)</f>
        <v>9156.9142756869041</v>
      </c>
      <c r="I160" s="73">
        <f t="shared" si="12"/>
        <v>9002</v>
      </c>
      <c r="K160" s="72">
        <f>Amort!$B$2/Amort!$B$8</f>
        <v>9333.3333333333339</v>
      </c>
      <c r="M160" s="22">
        <v>0</v>
      </c>
    </row>
    <row r="161" spans="1:13">
      <c r="A161" s="22">
        <v>157</v>
      </c>
      <c r="C161" s="72">
        <f>C160-CHOOSE(Amort!$B$7,G160,I160,K160,M160,E160)</f>
        <v>1667246.0659416094</v>
      </c>
      <c r="G161" s="73">
        <f>-PPMT(Amort!$B$9/(12/Amort!$B$4),A161,Amort!$B$8,Amort!$B$2)</f>
        <v>9185.529632798427</v>
      </c>
      <c r="I161" s="73">
        <f t="shared" ref="I161:I172" si="13">ROUND(AVERAGE(G$161:G$172),0)</f>
        <v>9345</v>
      </c>
      <c r="K161" s="72">
        <f>Amort!$B$2/Amort!$B$8</f>
        <v>9333.3333333333339</v>
      </c>
      <c r="M161" s="22">
        <v>0</v>
      </c>
    </row>
    <row r="162" spans="1:13">
      <c r="A162" s="22">
        <v>158</v>
      </c>
      <c r="C162" s="72">
        <f>C161-CHOOSE(Amort!$B$7,G161,I161,K161,M161,E161)</f>
        <v>1658060.536308811</v>
      </c>
      <c r="G162" s="73">
        <f>-PPMT(Amort!$B$9/(12/Amort!$B$4),A162,Amort!$B$8,Amort!$B$2)</f>
        <v>9214.2344129009216</v>
      </c>
      <c r="I162" s="73">
        <f t="shared" si="13"/>
        <v>9345</v>
      </c>
      <c r="K162" s="72">
        <f>Amort!$B$2/Amort!$B$8</f>
        <v>9333.3333333333339</v>
      </c>
      <c r="M162" s="22">
        <v>0</v>
      </c>
    </row>
    <row r="163" spans="1:13">
      <c r="A163" s="22">
        <v>159</v>
      </c>
      <c r="C163" s="72">
        <f>C162-CHOOSE(Amort!$B$7,G162,I162,K162,M162,E162)</f>
        <v>1648846.3018959102</v>
      </c>
      <c r="G163" s="73">
        <f>-PPMT(Amort!$B$9/(12/Amort!$B$4),A163,Amort!$B$8,Amort!$B$2)</f>
        <v>9243.028895441239</v>
      </c>
      <c r="I163" s="73">
        <f t="shared" si="13"/>
        <v>9345</v>
      </c>
      <c r="K163" s="72">
        <f>Amort!$B$2/Amort!$B$8</f>
        <v>9333.3333333333339</v>
      </c>
      <c r="M163" s="22">
        <v>0</v>
      </c>
    </row>
    <row r="164" spans="1:13">
      <c r="A164" s="22">
        <v>160</v>
      </c>
      <c r="C164" s="72">
        <f>C163-CHOOSE(Amort!$B$7,G163,I163,K163,M163,E163)</f>
        <v>1639603.273000469</v>
      </c>
      <c r="G164" s="73">
        <f>-PPMT(Amort!$B$9/(12/Amort!$B$4),A164,Amort!$B$8,Amort!$B$2)</f>
        <v>9271.9133607394906</v>
      </c>
      <c r="I164" s="73">
        <f t="shared" si="13"/>
        <v>9345</v>
      </c>
      <c r="K164" s="72">
        <f>Amort!$B$2/Amort!$B$8</f>
        <v>9333.3333333333339</v>
      </c>
      <c r="M164" s="22">
        <v>0</v>
      </c>
    </row>
    <row r="165" spans="1:13">
      <c r="A165" s="22">
        <v>161</v>
      </c>
      <c r="C165" s="72">
        <f>C164-CHOOSE(Amort!$B$7,G164,I164,K164,M164,E164)</f>
        <v>1630331.3596397294</v>
      </c>
      <c r="G165" s="73">
        <f>-PPMT(Amort!$B$9/(12/Amort!$B$4),A165,Amort!$B$8,Amort!$B$2)</f>
        <v>9300.8880899918022</v>
      </c>
      <c r="I165" s="73">
        <f t="shared" si="13"/>
        <v>9345</v>
      </c>
      <c r="K165" s="72">
        <f>Amort!$B$2/Amort!$B$8</f>
        <v>9333.3333333333339</v>
      </c>
      <c r="M165" s="22">
        <v>0</v>
      </c>
    </row>
    <row r="166" spans="1:13">
      <c r="A166" s="22">
        <v>162</v>
      </c>
      <c r="C166" s="72">
        <f>C165-CHOOSE(Amort!$B$7,G165,I165,K165,M165,E165)</f>
        <v>1621030.4715497375</v>
      </c>
      <c r="G166" s="73">
        <f>-PPMT(Amort!$B$9/(12/Amort!$B$4),A166,Amort!$B$8,Amort!$B$2)</f>
        <v>9329.9533652730279</v>
      </c>
      <c r="I166" s="73">
        <f t="shared" si="13"/>
        <v>9345</v>
      </c>
      <c r="K166" s="72">
        <f>Amort!$B$2/Amort!$B$8</f>
        <v>9333.3333333333339</v>
      </c>
      <c r="M166" s="22">
        <v>0</v>
      </c>
    </row>
    <row r="167" spans="1:13">
      <c r="A167" s="22">
        <v>163</v>
      </c>
      <c r="C167" s="72">
        <f>C166-CHOOSE(Amort!$B$7,G166,I166,K166,M166,E166)</f>
        <v>1611700.5181844644</v>
      </c>
      <c r="G167" s="73">
        <f>-PPMT(Amort!$B$9/(12/Amort!$B$4),A167,Amort!$B$8,Amort!$B$2)</f>
        <v>9359.1094695395059</v>
      </c>
      <c r="I167" s="73">
        <f t="shared" si="13"/>
        <v>9345</v>
      </c>
      <c r="K167" s="72">
        <f>Amort!$B$2/Amort!$B$8</f>
        <v>9333.3333333333339</v>
      </c>
      <c r="M167" s="22">
        <v>0</v>
      </c>
    </row>
    <row r="168" spans="1:13">
      <c r="A168" s="22">
        <v>164</v>
      </c>
      <c r="C168" s="72">
        <f>C167-CHOOSE(Amort!$B$7,G167,I167,K167,M167,E167)</f>
        <v>1602341.4087149249</v>
      </c>
      <c r="G168" s="73">
        <f>-PPMT(Amort!$B$9/(12/Amort!$B$4),A168,Amort!$B$8,Amort!$B$2)</f>
        <v>9388.356686631816</v>
      </c>
      <c r="I168" s="73">
        <f t="shared" si="13"/>
        <v>9345</v>
      </c>
      <c r="K168" s="72">
        <f>Amort!$B$2/Amort!$B$8</f>
        <v>9333.3333333333339</v>
      </c>
      <c r="M168" s="22">
        <v>0</v>
      </c>
    </row>
    <row r="169" spans="1:13">
      <c r="A169" s="22">
        <v>165</v>
      </c>
      <c r="C169" s="72">
        <f>C168-CHOOSE(Amort!$B$7,G168,I168,K168,M168,E168)</f>
        <v>1592953.052028293</v>
      </c>
      <c r="G169" s="73">
        <f>-PPMT(Amort!$B$9/(12/Amort!$B$4),A169,Amort!$B$8,Amort!$B$2)</f>
        <v>9417.6953012775411</v>
      </c>
      <c r="I169" s="73">
        <f t="shared" si="13"/>
        <v>9345</v>
      </c>
      <c r="K169" s="72">
        <f>Amort!$B$2/Amort!$B$8</f>
        <v>9333.3333333333339</v>
      </c>
      <c r="M169" s="22">
        <v>0</v>
      </c>
    </row>
    <row r="170" spans="1:13">
      <c r="A170" s="22">
        <v>166</v>
      </c>
      <c r="C170" s="72">
        <f>C169-CHOOSE(Amort!$B$7,G169,I169,K169,M169,E169)</f>
        <v>1583535.3567270155</v>
      </c>
      <c r="G170" s="73">
        <f>-PPMT(Amort!$B$9/(12/Amort!$B$4),A170,Amort!$B$8,Amort!$B$2)</f>
        <v>9447.1255990940335</v>
      </c>
      <c r="I170" s="73">
        <f t="shared" si="13"/>
        <v>9345</v>
      </c>
      <c r="K170" s="72">
        <f>Amort!$B$2/Amort!$B$8</f>
        <v>9333.3333333333339</v>
      </c>
      <c r="M170" s="22">
        <v>0</v>
      </c>
    </row>
    <row r="171" spans="1:13">
      <c r="A171" s="22">
        <v>167</v>
      </c>
      <c r="C171" s="72">
        <f>C170-CHOOSE(Amort!$B$7,G170,I170,K170,M170,E170)</f>
        <v>1574088.2311279215</v>
      </c>
      <c r="G171" s="73">
        <f>-PPMT(Amort!$B$9/(12/Amort!$B$4),A171,Amort!$B$8,Amort!$B$2)</f>
        <v>9476.6478665912018</v>
      </c>
      <c r="I171" s="73">
        <f t="shared" si="13"/>
        <v>9345</v>
      </c>
      <c r="K171" s="72">
        <f>Amort!$B$2/Amort!$B$8</f>
        <v>9333.3333333333339</v>
      </c>
      <c r="M171" s="22">
        <v>0</v>
      </c>
    </row>
    <row r="172" spans="1:13">
      <c r="A172" s="22">
        <v>168</v>
      </c>
      <c r="C172" s="72">
        <f>C171-CHOOSE(Amort!$B$7,G171,I171,K171,M171,E171)</f>
        <v>1564611.5832613304</v>
      </c>
      <c r="G172" s="73">
        <f>-PPMT(Amort!$B$9/(12/Amort!$B$4),A172,Amort!$B$8,Amort!$B$2)</f>
        <v>9506.2623911742994</v>
      </c>
      <c r="I172" s="73">
        <f t="shared" si="13"/>
        <v>9345</v>
      </c>
      <c r="K172" s="72">
        <f>Amort!$B$2/Amort!$B$8</f>
        <v>9333.3333333333339</v>
      </c>
      <c r="M172" s="22">
        <v>0</v>
      </c>
    </row>
    <row r="173" spans="1:13">
      <c r="A173" s="22">
        <v>169</v>
      </c>
      <c r="C173" s="72">
        <f>C172-CHOOSE(Amort!$B$7,G172,I172,K172,M172,E172)</f>
        <v>1555105.3208701562</v>
      </c>
      <c r="G173" s="73">
        <f>-PPMT(Amort!$B$9/(12/Amort!$B$4),A173,Amort!$B$8,Amort!$B$2)</f>
        <v>9535.9694611467185</v>
      </c>
      <c r="I173" s="73">
        <f t="shared" ref="I173:I184" si="14">ROUND(AVERAGE(G$173:G$184),0)</f>
        <v>9702</v>
      </c>
      <c r="K173" s="72">
        <f>Amort!$B$2/Amort!$B$8</f>
        <v>9333.3333333333339</v>
      </c>
      <c r="M173" s="22">
        <v>0</v>
      </c>
    </row>
    <row r="174" spans="1:13">
      <c r="A174" s="22">
        <v>170</v>
      </c>
      <c r="C174" s="72">
        <f>C173-CHOOSE(Amort!$B$7,G173,I173,K173,M173,E173)</f>
        <v>1545569.3514090094</v>
      </c>
      <c r="G174" s="73">
        <f>-PPMT(Amort!$B$9/(12/Amort!$B$4),A174,Amort!$B$8,Amort!$B$2)</f>
        <v>9565.7693657128038</v>
      </c>
      <c r="I174" s="73">
        <f t="shared" si="14"/>
        <v>9702</v>
      </c>
      <c r="K174" s="72">
        <f>Amort!$B$2/Amort!$B$8</f>
        <v>9333.3333333333339</v>
      </c>
      <c r="M174" s="22">
        <v>0</v>
      </c>
    </row>
    <row r="175" spans="1:13">
      <c r="A175" s="22">
        <v>171</v>
      </c>
      <c r="C175" s="72">
        <f>C174-CHOOSE(Amort!$B$7,G174,I174,K174,M174,E174)</f>
        <v>1536003.5820432967</v>
      </c>
      <c r="G175" s="73">
        <f>-PPMT(Amort!$B$9/(12/Amort!$B$4),A175,Amort!$B$8,Amort!$B$2)</f>
        <v>9595.6623949806544</v>
      </c>
      <c r="I175" s="73">
        <f t="shared" si="14"/>
        <v>9702</v>
      </c>
      <c r="K175" s="72">
        <f>Amort!$B$2/Amort!$B$8</f>
        <v>9333.3333333333339</v>
      </c>
      <c r="M175" s="22">
        <v>0</v>
      </c>
    </row>
    <row r="176" spans="1:13">
      <c r="A176" s="22">
        <v>172</v>
      </c>
      <c r="C176" s="72">
        <f>C175-CHOOSE(Amort!$B$7,G175,I175,K175,M175,E175)</f>
        <v>1526407.919648316</v>
      </c>
      <c r="G176" s="73">
        <f>-PPMT(Amort!$B$9/(12/Amort!$B$4),A176,Amort!$B$8,Amort!$B$2)</f>
        <v>9625.6488399649697</v>
      </c>
      <c r="I176" s="73">
        <f t="shared" si="14"/>
        <v>9702</v>
      </c>
      <c r="K176" s="72">
        <f>Amort!$B$2/Amort!$B$8</f>
        <v>9333.3333333333339</v>
      </c>
      <c r="M176" s="22">
        <v>0</v>
      </c>
    </row>
    <row r="177" spans="1:13">
      <c r="A177" s="22">
        <v>173</v>
      </c>
      <c r="C177" s="72">
        <f>C176-CHOOSE(Amort!$B$7,G176,I176,K176,M176,E176)</f>
        <v>1516782.270808351</v>
      </c>
      <c r="G177" s="73">
        <f>-PPMT(Amort!$B$9/(12/Amort!$B$4),A177,Amort!$B$8,Amort!$B$2)</f>
        <v>9655.7289925898585</v>
      </c>
      <c r="I177" s="73">
        <f t="shared" si="14"/>
        <v>9702</v>
      </c>
      <c r="K177" s="72">
        <f>Amort!$B$2/Amort!$B$8</f>
        <v>9333.3333333333339</v>
      </c>
      <c r="M177" s="22">
        <v>0</v>
      </c>
    </row>
    <row r="178" spans="1:13">
      <c r="A178" s="22">
        <v>174</v>
      </c>
      <c r="C178" s="72">
        <f>C177-CHOOSE(Amort!$B$7,G177,I177,K177,M177,E177)</f>
        <v>1507126.5418157612</v>
      </c>
      <c r="G178" s="73">
        <f>-PPMT(Amort!$B$9/(12/Amort!$B$4),A178,Amort!$B$8,Amort!$B$2)</f>
        <v>9685.9031456917037</v>
      </c>
      <c r="I178" s="73">
        <f t="shared" si="14"/>
        <v>9702</v>
      </c>
      <c r="K178" s="72">
        <f>Amort!$B$2/Amort!$B$8</f>
        <v>9333.3333333333339</v>
      </c>
      <c r="M178" s="22">
        <v>0</v>
      </c>
    </row>
    <row r="179" spans="1:13">
      <c r="A179" s="22">
        <v>175</v>
      </c>
      <c r="C179" s="72">
        <f>C178-CHOOSE(Amort!$B$7,G178,I178,K178,M178,E178)</f>
        <v>1497440.6386700696</v>
      </c>
      <c r="G179" s="73">
        <f>-PPMT(Amort!$B$9/(12/Amort!$B$4),A179,Amort!$B$8,Amort!$B$2)</f>
        <v>9716.1715930219889</v>
      </c>
      <c r="I179" s="73">
        <f t="shared" si="14"/>
        <v>9702</v>
      </c>
      <c r="K179" s="72">
        <f>Amort!$B$2/Amort!$B$8</f>
        <v>9333.3333333333339</v>
      </c>
      <c r="M179" s="22">
        <v>0</v>
      </c>
    </row>
    <row r="180" spans="1:13">
      <c r="A180" s="22">
        <v>176</v>
      </c>
      <c r="C180" s="72">
        <f>C179-CHOOSE(Amort!$B$7,G179,I179,K179,M179,E179)</f>
        <v>1487724.4670770476</v>
      </c>
      <c r="G180" s="73">
        <f>-PPMT(Amort!$B$9/(12/Amort!$B$4),A180,Amort!$B$8,Amort!$B$2)</f>
        <v>9746.5346292501836</v>
      </c>
      <c r="I180" s="73">
        <f t="shared" si="14"/>
        <v>9702</v>
      </c>
      <c r="K180" s="72">
        <f>Amort!$B$2/Amort!$B$8</f>
        <v>9333.3333333333339</v>
      </c>
      <c r="M180" s="22">
        <v>0</v>
      </c>
    </row>
    <row r="181" spans="1:13">
      <c r="A181" s="22">
        <v>177</v>
      </c>
      <c r="C181" s="72">
        <f>C180-CHOOSE(Amort!$B$7,G180,I180,K180,M180,E180)</f>
        <v>1477977.9324477974</v>
      </c>
      <c r="G181" s="73">
        <f>-PPMT(Amort!$B$9/(12/Amort!$B$4),A181,Amort!$B$8,Amort!$B$2)</f>
        <v>9776.9925499665915</v>
      </c>
      <c r="I181" s="73">
        <f t="shared" si="14"/>
        <v>9702</v>
      </c>
      <c r="K181" s="72">
        <f>Amort!$B$2/Amort!$B$8</f>
        <v>9333.3333333333339</v>
      </c>
      <c r="M181" s="22">
        <v>0</v>
      </c>
    </row>
    <row r="182" spans="1:13">
      <c r="A182" s="22">
        <v>178</v>
      </c>
      <c r="C182" s="72">
        <f>C181-CHOOSE(Amort!$B$7,G181,I181,K181,M181,E181)</f>
        <v>1468200.9398978308</v>
      </c>
      <c r="G182" s="73">
        <f>-PPMT(Amort!$B$9/(12/Amort!$B$4),A182,Amort!$B$8,Amort!$B$2)</f>
        <v>9807.5456516852355</v>
      </c>
      <c r="I182" s="73">
        <f t="shared" si="14"/>
        <v>9702</v>
      </c>
      <c r="K182" s="72">
        <f>Amort!$B$2/Amort!$B$8</f>
        <v>9333.3333333333339</v>
      </c>
      <c r="M182" s="22">
        <v>0</v>
      </c>
    </row>
    <row r="183" spans="1:13">
      <c r="A183" s="22">
        <v>179</v>
      </c>
      <c r="C183" s="72">
        <f>C182-CHOOSE(Amort!$B$7,G182,I182,K182,M182,E182)</f>
        <v>1458393.3942461456</v>
      </c>
      <c r="G183" s="73">
        <f>-PPMT(Amort!$B$9/(12/Amort!$B$4),A183,Amort!$B$8,Amort!$B$2)</f>
        <v>9838.1942318467518</v>
      </c>
      <c r="I183" s="73">
        <f t="shared" si="14"/>
        <v>9702</v>
      </c>
      <c r="K183" s="72">
        <f>Amort!$B$2/Amort!$B$8</f>
        <v>9333.3333333333339</v>
      </c>
      <c r="M183" s="22">
        <v>0</v>
      </c>
    </row>
    <row r="184" spans="1:13">
      <c r="A184" s="22">
        <v>180</v>
      </c>
      <c r="C184" s="72">
        <f>C183-CHOOSE(Amort!$B$7,G183,I183,K183,M183,E183)</f>
        <v>1448555.2000142988</v>
      </c>
      <c r="G184" s="73">
        <f>-PPMT(Amort!$B$9/(12/Amort!$B$4),A184,Amort!$B$8,Amort!$B$2)</f>
        <v>9868.9385888212728</v>
      </c>
      <c r="I184" s="73">
        <f t="shared" si="14"/>
        <v>9702</v>
      </c>
      <c r="K184" s="72">
        <f>Amort!$B$2/Amort!$B$8</f>
        <v>9333.3333333333339</v>
      </c>
      <c r="M184" s="22">
        <v>0</v>
      </c>
    </row>
    <row r="185" spans="1:13">
      <c r="A185" s="22">
        <v>181</v>
      </c>
      <c r="C185" s="72">
        <f>C184-CHOOSE(Amort!$B$7,G184,I184,K184,M184,E184)</f>
        <v>1438686.2614254775</v>
      </c>
      <c r="G185" s="73">
        <f>-PPMT(Amort!$B$9/(12/Amort!$B$4),A185,Amort!$B$8,Amort!$B$2)</f>
        <v>9899.7790219113394</v>
      </c>
      <c r="I185" s="73">
        <f t="shared" ref="I185:I196" si="15">ROUND(AVERAGE(G$185:G$196),0)</f>
        <v>10072</v>
      </c>
      <c r="K185" s="72">
        <f>Amort!$B$2/Amort!$B$8</f>
        <v>9333.3333333333339</v>
      </c>
      <c r="M185" s="22">
        <v>0</v>
      </c>
    </row>
    <row r="186" spans="1:13">
      <c r="A186" s="22">
        <v>182</v>
      </c>
      <c r="C186" s="72">
        <f>C185-CHOOSE(Amort!$B$7,G185,I185,K185,M185,E185)</f>
        <v>1428786.4824035661</v>
      </c>
      <c r="G186" s="73">
        <f>-PPMT(Amort!$B$9/(12/Amort!$B$4),A186,Amort!$B$8,Amort!$B$2)</f>
        <v>9930.7158313548134</v>
      </c>
      <c r="I186" s="73">
        <f t="shared" si="15"/>
        <v>10072</v>
      </c>
      <c r="K186" s="72">
        <f>Amort!$B$2/Amort!$B$8</f>
        <v>9333.3333333333339</v>
      </c>
      <c r="M186" s="22">
        <v>0</v>
      </c>
    </row>
    <row r="187" spans="1:13">
      <c r="A187" s="22">
        <v>183</v>
      </c>
      <c r="C187" s="72">
        <f>C186-CHOOSE(Amort!$B$7,G186,I186,K186,M186,E186)</f>
        <v>1418855.7665722114</v>
      </c>
      <c r="G187" s="73">
        <f>-PPMT(Amort!$B$9/(12/Amort!$B$4),A187,Amort!$B$8,Amort!$B$2)</f>
        <v>9961.7493183277984</v>
      </c>
      <c r="I187" s="73">
        <f t="shared" si="15"/>
        <v>10072</v>
      </c>
      <c r="K187" s="72">
        <f>Amort!$B$2/Amort!$B$8</f>
        <v>9333.3333333333339</v>
      </c>
      <c r="M187" s="22">
        <v>0</v>
      </c>
    </row>
    <row r="188" spans="1:13">
      <c r="A188" s="22">
        <v>184</v>
      </c>
      <c r="C188" s="72">
        <f>C187-CHOOSE(Amort!$B$7,G187,I187,K187,M187,E187)</f>
        <v>1408894.0172538836</v>
      </c>
      <c r="G188" s="73">
        <f>-PPMT(Amort!$B$9/(12/Amort!$B$4),A188,Amort!$B$8,Amort!$B$2)</f>
        <v>9992.8797849475704</v>
      </c>
      <c r="I188" s="73">
        <f t="shared" si="15"/>
        <v>10072</v>
      </c>
      <c r="K188" s="72">
        <f>Amort!$B$2/Amort!$B$8</f>
        <v>9333.3333333333339</v>
      </c>
      <c r="M188" s="22">
        <v>0</v>
      </c>
    </row>
    <row r="189" spans="1:13">
      <c r="A189" s="22">
        <v>185</v>
      </c>
      <c r="C189" s="72">
        <f>C188-CHOOSE(Amort!$B$7,G188,I188,K188,M188,E188)</f>
        <v>1398901.1374689362</v>
      </c>
      <c r="G189" s="73">
        <f>-PPMT(Amort!$B$9/(12/Amort!$B$4),A189,Amort!$B$8,Amort!$B$2)</f>
        <v>10024.107534275532</v>
      </c>
      <c r="I189" s="73">
        <f t="shared" si="15"/>
        <v>10072</v>
      </c>
      <c r="K189" s="72">
        <f>Amort!$B$2/Amort!$B$8</f>
        <v>9333.3333333333339</v>
      </c>
      <c r="M189" s="22">
        <v>0</v>
      </c>
    </row>
    <row r="190" spans="1:13">
      <c r="A190" s="22">
        <v>186</v>
      </c>
      <c r="C190" s="72">
        <f>C189-CHOOSE(Amort!$B$7,G189,I189,K189,M189,E189)</f>
        <v>1388877.0299346605</v>
      </c>
      <c r="G190" s="73">
        <f>-PPMT(Amort!$B$9/(12/Amort!$B$4),A190,Amort!$B$8,Amort!$B$2)</f>
        <v>10055.432870320143</v>
      </c>
      <c r="I190" s="73">
        <f t="shared" si="15"/>
        <v>10072</v>
      </c>
      <c r="K190" s="72">
        <f>Amort!$B$2/Amort!$B$8</f>
        <v>9333.3333333333339</v>
      </c>
      <c r="M190" s="22">
        <v>0</v>
      </c>
    </row>
    <row r="191" spans="1:13">
      <c r="A191" s="22">
        <v>187</v>
      </c>
      <c r="C191" s="72">
        <f>C190-CHOOSE(Amort!$B$7,G190,I190,K190,M190,E190)</f>
        <v>1378821.5970643405</v>
      </c>
      <c r="G191" s="73">
        <f>-PPMT(Amort!$B$9/(12/Amort!$B$4),A191,Amort!$B$8,Amort!$B$2)</f>
        <v>10086.856098039892</v>
      </c>
      <c r="I191" s="73">
        <f t="shared" si="15"/>
        <v>10072</v>
      </c>
      <c r="K191" s="72">
        <f>Amort!$B$2/Amort!$B$8</f>
        <v>9333.3333333333339</v>
      </c>
      <c r="M191" s="22">
        <v>0</v>
      </c>
    </row>
    <row r="192" spans="1:13">
      <c r="A192" s="22">
        <v>188</v>
      </c>
      <c r="C192" s="72">
        <f>C191-CHOOSE(Amort!$B$7,G191,I191,K191,M191,E191)</f>
        <v>1368734.7409663005</v>
      </c>
      <c r="G192" s="73">
        <f>-PPMT(Amort!$B$9/(12/Amort!$B$4),A192,Amort!$B$8,Amort!$B$2)</f>
        <v>10118.377523346269</v>
      </c>
      <c r="I192" s="73">
        <f t="shared" si="15"/>
        <v>10072</v>
      </c>
      <c r="K192" s="72">
        <f>Amort!$B$2/Amort!$B$8</f>
        <v>9333.3333333333339</v>
      </c>
      <c r="M192" s="22">
        <v>0</v>
      </c>
    </row>
    <row r="193" spans="1:13">
      <c r="A193" s="22">
        <v>189</v>
      </c>
      <c r="C193" s="72">
        <f>C192-CHOOSE(Amort!$B$7,G192,I192,K192,M192,E192)</f>
        <v>1358616.3634429541</v>
      </c>
      <c r="G193" s="73">
        <f>-PPMT(Amort!$B$9/(12/Amort!$B$4),A193,Amort!$B$8,Amort!$B$2)</f>
        <v>10149.997453106726</v>
      </c>
      <c r="I193" s="73">
        <f t="shared" si="15"/>
        <v>10072</v>
      </c>
      <c r="K193" s="72">
        <f>Amort!$B$2/Amort!$B$8</f>
        <v>9333.3333333333339</v>
      </c>
      <c r="M193" s="22">
        <v>0</v>
      </c>
    </row>
    <row r="194" spans="1:13">
      <c r="A194" s="22">
        <v>190</v>
      </c>
      <c r="C194" s="72">
        <f>C193-CHOOSE(Amort!$B$7,G193,I193,K193,M193,E193)</f>
        <v>1348466.3659898473</v>
      </c>
      <c r="G194" s="73">
        <f>-PPMT(Amort!$B$9/(12/Amort!$B$4),A194,Amort!$B$8,Amort!$B$2)</f>
        <v>10181.716195147685</v>
      </c>
      <c r="I194" s="73">
        <f t="shared" si="15"/>
        <v>10072</v>
      </c>
      <c r="K194" s="72">
        <f>Amort!$B$2/Amort!$B$8</f>
        <v>9333.3333333333339</v>
      </c>
      <c r="M194" s="22">
        <v>0</v>
      </c>
    </row>
    <row r="195" spans="1:13">
      <c r="A195" s="22">
        <v>191</v>
      </c>
      <c r="C195" s="72">
        <f>C194-CHOOSE(Amort!$B$7,G194,I194,K194,M194,E194)</f>
        <v>1338284.6497946996</v>
      </c>
      <c r="G195" s="73">
        <f>-PPMT(Amort!$B$9/(12/Amort!$B$4),A195,Amort!$B$8,Amort!$B$2)</f>
        <v>10213.534058257521</v>
      </c>
      <c r="I195" s="73">
        <f t="shared" si="15"/>
        <v>10072</v>
      </c>
      <c r="K195" s="72">
        <f>Amort!$B$2/Amort!$B$8</f>
        <v>9333.3333333333339</v>
      </c>
      <c r="M195" s="22">
        <v>0</v>
      </c>
    </row>
    <row r="196" spans="1:13">
      <c r="A196" s="22">
        <v>192</v>
      </c>
      <c r="C196" s="72">
        <f>C195-CHOOSE(Amort!$B$7,G195,I195,K195,M195,E195)</f>
        <v>1328071.1157364422</v>
      </c>
      <c r="G196" s="73">
        <f>-PPMT(Amort!$B$9/(12/Amort!$B$4),A196,Amort!$B$8,Amort!$B$2)</f>
        <v>10245.451352189577</v>
      </c>
      <c r="I196" s="73">
        <f t="shared" si="15"/>
        <v>10072</v>
      </c>
      <c r="K196" s="72">
        <f>Amort!$B$2/Amort!$B$8</f>
        <v>9333.3333333333339</v>
      </c>
      <c r="M196" s="22">
        <v>0</v>
      </c>
    </row>
    <row r="197" spans="1:13">
      <c r="A197" s="22">
        <v>193</v>
      </c>
      <c r="C197" s="72">
        <f>C196-CHOOSE(Amort!$B$7,G196,I196,K196,M196,E196)</f>
        <v>1317825.6643842526</v>
      </c>
      <c r="G197" s="73">
        <f>-PPMT(Amort!$B$9/(12/Amort!$B$4),A197,Amort!$B$8,Amort!$B$2)</f>
        <v>10277.468387665167</v>
      </c>
      <c r="I197" s="73">
        <f t="shared" ref="I197:I208" si="16">ROUND(AVERAGE(G$197:G$208),0)</f>
        <v>10456</v>
      </c>
      <c r="K197" s="72">
        <f>Amort!$B$2/Amort!$B$8</f>
        <v>9333.3333333333339</v>
      </c>
      <c r="M197" s="22">
        <v>0</v>
      </c>
    </row>
    <row r="198" spans="1:13">
      <c r="A198" s="22">
        <v>194</v>
      </c>
      <c r="C198" s="72">
        <f>C197-CHOOSE(Amort!$B$7,G197,I197,K197,M197,E197)</f>
        <v>1307548.1959965874</v>
      </c>
      <c r="G198" s="73">
        <f>-PPMT(Amort!$B$9/(12/Amort!$B$4),A198,Amort!$B$8,Amort!$B$2)</f>
        <v>10309.58547637662</v>
      </c>
      <c r="I198" s="73">
        <f t="shared" si="16"/>
        <v>10456</v>
      </c>
      <c r="K198" s="72">
        <f>Amort!$B$2/Amort!$B$8</f>
        <v>9333.3333333333339</v>
      </c>
      <c r="M198" s="22">
        <v>0</v>
      </c>
    </row>
    <row r="199" spans="1:13">
      <c r="A199" s="22">
        <v>195</v>
      </c>
      <c r="C199" s="72">
        <f>C198-CHOOSE(Amort!$B$7,G198,I198,K198,M198,E198)</f>
        <v>1297238.6105202108</v>
      </c>
      <c r="G199" s="73">
        <f>-PPMT(Amort!$B$9/(12/Amort!$B$4),A199,Amort!$B$8,Amort!$B$2)</f>
        <v>10341.8029309903</v>
      </c>
      <c r="I199" s="73">
        <f t="shared" si="16"/>
        <v>10456</v>
      </c>
      <c r="K199" s="72">
        <f>Amort!$B$2/Amort!$B$8</f>
        <v>9333.3333333333339</v>
      </c>
      <c r="M199" s="22">
        <v>0</v>
      </c>
    </row>
    <row r="200" spans="1:13">
      <c r="A200" s="22">
        <v>196</v>
      </c>
      <c r="C200" s="72">
        <f>C199-CHOOSE(Amort!$B$7,G199,I199,K199,M199,E199)</f>
        <v>1286896.8075892206</v>
      </c>
      <c r="G200" s="73">
        <f>-PPMT(Amort!$B$9/(12/Amort!$B$4),A200,Amort!$B$8,Amort!$B$2)</f>
        <v>10374.121065149644</v>
      </c>
      <c r="I200" s="73">
        <f t="shared" si="16"/>
        <v>10456</v>
      </c>
      <c r="K200" s="72">
        <f>Amort!$B$2/Amort!$B$8</f>
        <v>9333.3333333333339</v>
      </c>
      <c r="M200" s="22">
        <v>0</v>
      </c>
    </row>
    <row r="201" spans="1:13">
      <c r="A201" s="22">
        <v>197</v>
      </c>
      <c r="C201" s="72">
        <f>C200-CHOOSE(Amort!$B$7,G200,I200,K200,M200,E200)</f>
        <v>1276522.686524071</v>
      </c>
      <c r="G201" s="73">
        <f>-PPMT(Amort!$B$9/(12/Amort!$B$4),A201,Amort!$B$8,Amort!$B$2)</f>
        <v>10406.540193478235</v>
      </c>
      <c r="I201" s="73">
        <f t="shared" si="16"/>
        <v>10456</v>
      </c>
      <c r="K201" s="72">
        <f>Amort!$B$2/Amort!$B$8</f>
        <v>9333.3333333333339</v>
      </c>
      <c r="M201" s="22">
        <v>0</v>
      </c>
    </row>
    <row r="202" spans="1:13">
      <c r="A202" s="22">
        <v>198</v>
      </c>
      <c r="C202" s="72">
        <f>C201-CHOOSE(Amort!$B$7,G201,I201,K201,M201,E201)</f>
        <v>1266116.1463305927</v>
      </c>
      <c r="G202" s="73">
        <f>-PPMT(Amort!$B$9/(12/Amort!$B$4),A202,Amort!$B$8,Amort!$B$2)</f>
        <v>10439.060631582855</v>
      </c>
      <c r="I202" s="73">
        <f t="shared" si="16"/>
        <v>10456</v>
      </c>
      <c r="K202" s="72">
        <f>Amort!$B$2/Amort!$B$8</f>
        <v>9333.3333333333339</v>
      </c>
      <c r="M202" s="22">
        <v>0</v>
      </c>
    </row>
    <row r="203" spans="1:13">
      <c r="A203" s="22">
        <v>199</v>
      </c>
      <c r="C203" s="72">
        <f>C202-CHOOSE(Amort!$B$7,G202,I202,K202,M202,E202)</f>
        <v>1255677.0856990099</v>
      </c>
      <c r="G203" s="73">
        <f>-PPMT(Amort!$B$9/(12/Amort!$B$4),A203,Amort!$B$8,Amort!$B$2)</f>
        <v>10471.682696056552</v>
      </c>
      <c r="I203" s="73">
        <f t="shared" si="16"/>
        <v>10456</v>
      </c>
      <c r="K203" s="72">
        <f>Amort!$B$2/Amort!$B$8</f>
        <v>9333.3333333333339</v>
      </c>
      <c r="M203" s="22">
        <v>0</v>
      </c>
    </row>
    <row r="204" spans="1:13">
      <c r="A204" s="22">
        <v>200</v>
      </c>
      <c r="C204" s="72">
        <f>C203-CHOOSE(Amort!$B$7,G203,I203,K203,M203,E203)</f>
        <v>1245205.4030029534</v>
      </c>
      <c r="G204" s="73">
        <f>-PPMT(Amort!$B$9/(12/Amort!$B$4),A204,Amort!$B$8,Amort!$B$2)</f>
        <v>10504.406704481728</v>
      </c>
      <c r="I204" s="73">
        <f t="shared" si="16"/>
        <v>10456</v>
      </c>
      <c r="K204" s="72">
        <f>Amort!$B$2/Amort!$B$8</f>
        <v>9333.3333333333339</v>
      </c>
      <c r="M204" s="22">
        <v>0</v>
      </c>
    </row>
    <row r="205" spans="1:13">
      <c r="A205" s="22">
        <v>201</v>
      </c>
      <c r="C205" s="72">
        <f>C204-CHOOSE(Amort!$B$7,G204,I204,K204,M204,E204)</f>
        <v>1234700.9962984717</v>
      </c>
      <c r="G205" s="73">
        <f>-PPMT(Amort!$B$9/(12/Amort!$B$4),A205,Amort!$B$8,Amort!$B$2)</f>
        <v>10537.232975433235</v>
      </c>
      <c r="I205" s="73">
        <f t="shared" si="16"/>
        <v>10456</v>
      </c>
      <c r="K205" s="72">
        <f>Amort!$B$2/Amort!$B$8</f>
        <v>9333.3333333333339</v>
      </c>
      <c r="M205" s="22">
        <v>0</v>
      </c>
    </row>
    <row r="206" spans="1:13">
      <c r="A206" s="22">
        <v>202</v>
      </c>
      <c r="C206" s="72">
        <f>C205-CHOOSE(Amort!$B$7,G205,I205,K205,M205,E205)</f>
        <v>1224163.7633230384</v>
      </c>
      <c r="G206" s="73">
        <f>-PPMT(Amort!$B$9/(12/Amort!$B$4),A206,Amort!$B$8,Amort!$B$2)</f>
        <v>10570.161828481461</v>
      </c>
      <c r="I206" s="73">
        <f t="shared" si="16"/>
        <v>10456</v>
      </c>
      <c r="K206" s="72">
        <f>Amort!$B$2/Amort!$B$8</f>
        <v>9333.3333333333339</v>
      </c>
      <c r="M206" s="22">
        <v>0</v>
      </c>
    </row>
    <row r="207" spans="1:13">
      <c r="A207" s="22">
        <v>203</v>
      </c>
      <c r="C207" s="72">
        <f>C206-CHOOSE(Amort!$B$7,G206,I206,K206,M206,E206)</f>
        <v>1213593.601494557</v>
      </c>
      <c r="G207" s="73">
        <f>-PPMT(Amort!$B$9/(12/Amort!$B$4),A207,Amort!$B$8,Amort!$B$2)</f>
        <v>10603.193584195467</v>
      </c>
      <c r="I207" s="73">
        <f t="shared" si="16"/>
        <v>10456</v>
      </c>
      <c r="K207" s="72">
        <f>Amort!$B$2/Amort!$B$8</f>
        <v>9333.3333333333339</v>
      </c>
      <c r="M207" s="22">
        <v>0</v>
      </c>
    </row>
    <row r="208" spans="1:13">
      <c r="A208" s="22">
        <v>204</v>
      </c>
      <c r="C208" s="72">
        <f>C207-CHOOSE(Amort!$B$7,G207,I207,K207,M207,E207)</f>
        <v>1202990.4079103614</v>
      </c>
      <c r="G208" s="73">
        <f>-PPMT(Amort!$B$9/(12/Amort!$B$4),A208,Amort!$B$8,Amort!$B$2)</f>
        <v>10636.328564146077</v>
      </c>
      <c r="I208" s="73">
        <f t="shared" si="16"/>
        <v>10456</v>
      </c>
      <c r="K208" s="72">
        <f>Amort!$B$2/Amort!$B$8</f>
        <v>9333.3333333333339</v>
      </c>
      <c r="M208" s="22">
        <v>0</v>
      </c>
    </row>
    <row r="209" spans="1:13">
      <c r="A209" s="22">
        <v>205</v>
      </c>
      <c r="C209" s="72">
        <f>C208-CHOOSE(Amort!$B$7,G208,I208,K208,M208,E208)</f>
        <v>1192354.0793462154</v>
      </c>
      <c r="G209" s="73">
        <f>-PPMT(Amort!$B$9/(12/Amort!$B$4),A209,Amort!$B$8,Amort!$B$2)</f>
        <v>10669.567090909033</v>
      </c>
      <c r="I209" s="73">
        <f t="shared" ref="I209:I220" si="17">ROUND(AVERAGE(G$209:G$220),0)</f>
        <v>10855</v>
      </c>
      <c r="K209" s="72">
        <f>Amort!$B$2/Amort!$B$8</f>
        <v>9333.3333333333339</v>
      </c>
      <c r="M209" s="22">
        <v>0</v>
      </c>
    </row>
    <row r="210" spans="1:13">
      <c r="A210" s="22">
        <v>206</v>
      </c>
      <c r="C210" s="72">
        <f>C209-CHOOSE(Amort!$B$7,G209,I209,K209,M209,E209)</f>
        <v>1181684.5122553064</v>
      </c>
      <c r="G210" s="73">
        <f>-PPMT(Amort!$B$9/(12/Amort!$B$4),A210,Amort!$B$8,Amort!$B$2)</f>
        <v>10702.909488068124</v>
      </c>
      <c r="I210" s="73">
        <f t="shared" si="17"/>
        <v>10855</v>
      </c>
      <c r="K210" s="72">
        <f>Amort!$B$2/Amort!$B$8</f>
        <v>9333.3333333333339</v>
      </c>
      <c r="M210" s="22">
        <v>0</v>
      </c>
    </row>
    <row r="211" spans="1:13">
      <c r="A211" s="22">
        <v>207</v>
      </c>
      <c r="C211" s="72">
        <f>C210-CHOOSE(Amort!$B$7,G210,I210,K210,M210,E210)</f>
        <v>1170981.6027672382</v>
      </c>
      <c r="G211" s="73">
        <f>-PPMT(Amort!$B$9/(12/Amort!$B$4),A211,Amort!$B$8,Amort!$B$2)</f>
        <v>10736.356080218338</v>
      </c>
      <c r="I211" s="73">
        <f t="shared" si="17"/>
        <v>10855</v>
      </c>
      <c r="K211" s="72">
        <f>Amort!$B$2/Amort!$B$8</f>
        <v>9333.3333333333339</v>
      </c>
      <c r="M211" s="22">
        <v>0</v>
      </c>
    </row>
    <row r="212" spans="1:13">
      <c r="A212" s="22">
        <v>208</v>
      </c>
      <c r="C212" s="72">
        <f>C211-CHOOSE(Amort!$B$7,G211,I211,K211,M211,E211)</f>
        <v>1160245.2466870197</v>
      </c>
      <c r="G212" s="73">
        <f>-PPMT(Amort!$B$9/(12/Amort!$B$4),A212,Amort!$B$8,Amort!$B$2)</f>
        <v>10769.90719296902</v>
      </c>
      <c r="I212" s="73">
        <f t="shared" si="17"/>
        <v>10855</v>
      </c>
      <c r="K212" s="72">
        <f>Amort!$B$2/Amort!$B$8</f>
        <v>9333.3333333333339</v>
      </c>
      <c r="M212" s="22">
        <v>0</v>
      </c>
    </row>
    <row r="213" spans="1:13">
      <c r="A213" s="22">
        <v>209</v>
      </c>
      <c r="C213" s="72">
        <f>C212-CHOOSE(Amort!$B$7,G212,I212,K212,M212,E212)</f>
        <v>1149475.3394940507</v>
      </c>
      <c r="G213" s="73">
        <f>-PPMT(Amort!$B$9/(12/Amort!$B$4),A213,Amort!$B$8,Amort!$B$2)</f>
        <v>10803.563152947048</v>
      </c>
      <c r="I213" s="73">
        <f t="shared" si="17"/>
        <v>10855</v>
      </c>
      <c r="K213" s="72">
        <f>Amort!$B$2/Amort!$B$8</f>
        <v>9333.3333333333339</v>
      </c>
      <c r="M213" s="22">
        <v>0</v>
      </c>
    </row>
    <row r="214" spans="1:13">
      <c r="A214" s="22">
        <v>210</v>
      </c>
      <c r="C214" s="72">
        <f>C213-CHOOSE(Amort!$B$7,G213,I213,K213,M213,E213)</f>
        <v>1138671.7763411037</v>
      </c>
      <c r="G214" s="73">
        <f>-PPMT(Amort!$B$9/(12/Amort!$B$4),A214,Amort!$B$8,Amort!$B$2)</f>
        <v>10837.324287800007</v>
      </c>
      <c r="I214" s="73">
        <f t="shared" si="17"/>
        <v>10855</v>
      </c>
      <c r="K214" s="72">
        <f>Amort!$B$2/Amort!$B$8</f>
        <v>9333.3333333333339</v>
      </c>
      <c r="M214" s="22">
        <v>0</v>
      </c>
    </row>
    <row r="215" spans="1:13">
      <c r="A215" s="22">
        <v>211</v>
      </c>
      <c r="C215" s="72">
        <f>C214-CHOOSE(Amort!$B$7,G214,I214,K214,M214,E214)</f>
        <v>1127834.4520533036</v>
      </c>
      <c r="G215" s="73">
        <f>-PPMT(Amort!$B$9/(12/Amort!$B$4),A215,Amort!$B$8,Amort!$B$2)</f>
        <v>10871.190926199384</v>
      </c>
      <c r="I215" s="73">
        <f t="shared" si="17"/>
        <v>10855</v>
      </c>
      <c r="K215" s="72">
        <f>Amort!$B$2/Amort!$B$8</f>
        <v>9333.3333333333339</v>
      </c>
      <c r="M215" s="22">
        <v>0</v>
      </c>
    </row>
    <row r="216" spans="1:13">
      <c r="A216" s="22">
        <v>212</v>
      </c>
      <c r="C216" s="72">
        <f>C215-CHOOSE(Amort!$B$7,G215,I215,K215,M215,E215)</f>
        <v>1116963.2611271043</v>
      </c>
      <c r="G216" s="73">
        <f>-PPMT(Amort!$B$9/(12/Amort!$B$4),A216,Amort!$B$8,Amort!$B$2)</f>
        <v>10905.163397843757</v>
      </c>
      <c r="I216" s="73">
        <f t="shared" si="17"/>
        <v>10855</v>
      </c>
      <c r="K216" s="72">
        <f>Amort!$B$2/Amort!$B$8</f>
        <v>9333.3333333333339</v>
      </c>
      <c r="M216" s="22">
        <v>0</v>
      </c>
    </row>
    <row r="217" spans="1:13">
      <c r="A217" s="22">
        <v>213</v>
      </c>
      <c r="C217" s="72">
        <f>C216-CHOOSE(Amort!$B$7,G216,I216,K216,M216,E216)</f>
        <v>1106058.0977292606</v>
      </c>
      <c r="G217" s="73">
        <f>-PPMT(Amort!$B$9/(12/Amort!$B$4),A217,Amort!$B$8,Amort!$B$2)</f>
        <v>10939.242033462016</v>
      </c>
      <c r="I217" s="73">
        <f t="shared" si="17"/>
        <v>10855</v>
      </c>
      <c r="K217" s="72">
        <f>Amort!$B$2/Amort!$B$8</f>
        <v>9333.3333333333339</v>
      </c>
      <c r="M217" s="22">
        <v>0</v>
      </c>
    </row>
    <row r="218" spans="1:13">
      <c r="A218" s="22">
        <v>214</v>
      </c>
      <c r="C218" s="72">
        <f>C217-CHOOSE(Amort!$B$7,G217,I217,K217,M217,E217)</f>
        <v>1095118.8556957985</v>
      </c>
      <c r="G218" s="73">
        <f>-PPMT(Amort!$B$9/(12/Amort!$B$4),A218,Amort!$B$8,Amort!$B$2)</f>
        <v>10973.427164816587</v>
      </c>
      <c r="I218" s="73">
        <f t="shared" si="17"/>
        <v>10855</v>
      </c>
      <c r="K218" s="72">
        <f>Amort!$B$2/Amort!$B$8</f>
        <v>9333.3333333333339</v>
      </c>
      <c r="M218" s="22">
        <v>0</v>
      </c>
    </row>
    <row r="219" spans="1:13">
      <c r="A219" s="22">
        <v>215</v>
      </c>
      <c r="C219" s="72">
        <f>C218-CHOOSE(Amort!$B$7,G218,I218,K218,M218,E218)</f>
        <v>1084145.428530982</v>
      </c>
      <c r="G219" s="73">
        <f>-PPMT(Amort!$B$9/(12/Amort!$B$4),A219,Amort!$B$8,Amort!$B$2)</f>
        <v>11007.719124706638</v>
      </c>
      <c r="I219" s="73">
        <f t="shared" si="17"/>
        <v>10855</v>
      </c>
      <c r="K219" s="72">
        <f>Amort!$B$2/Amort!$B$8</f>
        <v>9333.3333333333339</v>
      </c>
      <c r="M219" s="22">
        <v>0</v>
      </c>
    </row>
    <row r="220" spans="1:13">
      <c r="A220" s="22">
        <v>216</v>
      </c>
      <c r="C220" s="72">
        <f>C219-CHOOSE(Amort!$B$7,G219,I219,K219,M219,E219)</f>
        <v>1073137.7094062753</v>
      </c>
      <c r="G220" s="73">
        <f>-PPMT(Amort!$B$9/(12/Amort!$B$4),A220,Amort!$B$8,Amort!$B$2)</f>
        <v>11042.118246971346</v>
      </c>
      <c r="I220" s="73">
        <f t="shared" si="17"/>
        <v>10855</v>
      </c>
      <c r="K220" s="72">
        <f>Amort!$B$2/Amort!$B$8</f>
        <v>9333.3333333333339</v>
      </c>
      <c r="M220" s="22">
        <v>0</v>
      </c>
    </row>
    <row r="221" spans="1:13">
      <c r="A221" s="22">
        <v>217</v>
      </c>
      <c r="C221" s="72">
        <f>C220-CHOOSE(Amort!$B$7,G220,I220,K220,M220,E220)</f>
        <v>1062095.5911593039</v>
      </c>
      <c r="G221" s="73">
        <f>-PPMT(Amort!$B$9/(12/Amort!$B$4),A221,Amort!$B$8,Amort!$B$2)</f>
        <v>11076.624866493132</v>
      </c>
      <c r="I221" s="73">
        <f t="shared" ref="I221:I232" si="18">ROUND(AVERAGE(G221:G232),0)</f>
        <v>11269</v>
      </c>
      <c r="K221" s="72">
        <f>Amort!$B$2/Amort!$B$8</f>
        <v>9333.3333333333339</v>
      </c>
      <c r="M221" s="22">
        <v>0</v>
      </c>
    </row>
    <row r="222" spans="1:13">
      <c r="A222" s="22">
        <v>218</v>
      </c>
      <c r="C222" s="72">
        <f>C221-CHOOSE(Amort!$B$7,G221,I221,K221,M221,E221)</f>
        <v>1051018.9662928109</v>
      </c>
      <c r="G222" s="73">
        <f>-PPMT(Amort!$B$9/(12/Amort!$B$4),A222,Amort!$B$8,Amort!$B$2)</f>
        <v>11111.239319200922</v>
      </c>
      <c r="I222" s="73">
        <f t="shared" si="18"/>
        <v>11304</v>
      </c>
      <c r="K222" s="72">
        <f>Amort!$B$2/Amort!$B$8</f>
        <v>9333.3333333333339</v>
      </c>
      <c r="M222" s="22">
        <v>0</v>
      </c>
    </row>
    <row r="223" spans="1:13">
      <c r="A223" s="22">
        <v>219</v>
      </c>
      <c r="C223" s="72">
        <f>C222-CHOOSE(Amort!$B$7,G222,I222,K222,M222,E222)</f>
        <v>1039907.7269736099</v>
      </c>
      <c r="G223" s="73">
        <f>-PPMT(Amort!$B$9/(12/Amort!$B$4),A223,Amort!$B$8,Amort!$B$2)</f>
        <v>11145.961942073425</v>
      </c>
      <c r="I223" s="73">
        <f t="shared" si="18"/>
        <v>11340</v>
      </c>
      <c r="K223" s="72">
        <f>Amort!$B$2/Amort!$B$8</f>
        <v>9333.3333333333339</v>
      </c>
      <c r="M223" s="22">
        <v>0</v>
      </c>
    </row>
    <row r="224" spans="1:13">
      <c r="A224" s="22">
        <v>220</v>
      </c>
      <c r="C224" s="72">
        <f>C223-CHOOSE(Amort!$B$7,G223,I223,K223,M223,E223)</f>
        <v>1028761.7650315365</v>
      </c>
      <c r="G224" s="73">
        <f>-PPMT(Amort!$B$9/(12/Amort!$B$4),A224,Amort!$B$8,Amort!$B$2)</f>
        <v>11180.793073142404</v>
      </c>
      <c r="I224" s="73">
        <f t="shared" si="18"/>
        <v>11375</v>
      </c>
      <c r="K224" s="72">
        <f>Amort!$B$2/Amort!$B$8</f>
        <v>9333.3333333333339</v>
      </c>
      <c r="M224" s="22">
        <v>0</v>
      </c>
    </row>
    <row r="225" spans="1:13">
      <c r="A225" s="22">
        <v>221</v>
      </c>
      <c r="C225" s="72">
        <f>C224-CHOOSE(Amort!$B$7,G224,I224,K224,M224,E224)</f>
        <v>1017580.971958394</v>
      </c>
      <c r="G225" s="73">
        <f>-PPMT(Amort!$B$9/(12/Amort!$B$4),A225,Amort!$B$8,Amort!$B$2)</f>
        <v>11215.733051495976</v>
      </c>
      <c r="I225" s="73">
        <f t="shared" si="18"/>
        <v>11411</v>
      </c>
      <c r="K225" s="72">
        <f>Amort!$B$2/Amort!$B$8</f>
        <v>9333.3333333333339</v>
      </c>
      <c r="M225" s="22">
        <v>0</v>
      </c>
    </row>
    <row r="226" spans="1:13">
      <c r="A226" s="22">
        <v>222</v>
      </c>
      <c r="C226" s="72">
        <f>C225-CHOOSE(Amort!$B$7,G225,I225,K225,M225,E225)</f>
        <v>1006365.2389068981</v>
      </c>
      <c r="G226" s="73">
        <f>-PPMT(Amort!$B$9/(12/Amort!$B$4),A226,Amort!$B$8,Amort!$B$2)</f>
        <v>11250.7822172819</v>
      </c>
      <c r="I226" s="73">
        <f t="shared" si="18"/>
        <v>11446</v>
      </c>
      <c r="K226" s="72">
        <f>Amort!$B$2/Amort!$B$8</f>
        <v>9333.3333333333339</v>
      </c>
      <c r="M226" s="22">
        <v>0</v>
      </c>
    </row>
    <row r="227" spans="1:13">
      <c r="A227" s="22">
        <v>223</v>
      </c>
      <c r="C227" s="72">
        <f>C226-CHOOSE(Amort!$B$7,G226,I226,K226,M226,E226)</f>
        <v>995114.4566896162</v>
      </c>
      <c r="G227" s="73">
        <f>-PPMT(Amort!$B$9/(12/Amort!$B$4),A227,Amort!$B$8,Amort!$B$2)</f>
        <v>11285.940911710906</v>
      </c>
      <c r="I227" s="73">
        <f t="shared" si="18"/>
        <v>11482</v>
      </c>
      <c r="K227" s="72">
        <f>Amort!$B$2/Amort!$B$8</f>
        <v>9333.3333333333339</v>
      </c>
      <c r="M227" s="22">
        <v>0</v>
      </c>
    </row>
    <row r="228" spans="1:13">
      <c r="A228" s="22">
        <v>224</v>
      </c>
      <c r="C228" s="72">
        <f>C227-CHOOSE(Amort!$B$7,G227,I227,K227,M227,E227)</f>
        <v>983828.51577790524</v>
      </c>
      <c r="G228" s="73">
        <f>-PPMT(Amort!$B$9/(12/Amort!$B$4),A228,Amort!$B$8,Amort!$B$2)</f>
        <v>11321.209477060003</v>
      </c>
      <c r="I228" s="73">
        <f t="shared" si="18"/>
        <v>11518</v>
      </c>
      <c r="K228" s="72">
        <f>Amort!$B$2/Amort!$B$8</f>
        <v>9333.3333333333339</v>
      </c>
      <c r="M228" s="22">
        <v>0</v>
      </c>
    </row>
    <row r="229" spans="1:13">
      <c r="A229" s="22">
        <v>225</v>
      </c>
      <c r="C229" s="72">
        <f>C228-CHOOSE(Amort!$B$7,G228,I228,K228,M228,E228)</f>
        <v>972507.30630084523</v>
      </c>
      <c r="G229" s="73">
        <f>-PPMT(Amort!$B$9/(12/Amort!$B$4),A229,Amort!$B$8,Amort!$B$2)</f>
        <v>11356.588256675814</v>
      </c>
      <c r="I229" s="73">
        <f t="shared" si="18"/>
        <v>11554</v>
      </c>
      <c r="K229" s="72">
        <f>Amort!$B$2/Amort!$B$8</f>
        <v>9333.3333333333339</v>
      </c>
      <c r="M229" s="22">
        <v>0</v>
      </c>
    </row>
    <row r="230" spans="1:13">
      <c r="A230" s="22">
        <v>226</v>
      </c>
      <c r="C230" s="72">
        <f>C229-CHOOSE(Amort!$B$7,G229,I229,K229,M229,E229)</f>
        <v>961150.71804416936</v>
      </c>
      <c r="G230" s="73">
        <f>-PPMT(Amort!$B$9/(12/Amort!$B$4),A230,Amort!$B$8,Amort!$B$2)</f>
        <v>11392.077594977927</v>
      </c>
      <c r="I230" s="73">
        <f t="shared" si="18"/>
        <v>11590</v>
      </c>
      <c r="K230" s="72">
        <f>Amort!$B$2/Amort!$B$8</f>
        <v>9333.3333333333339</v>
      </c>
      <c r="M230" s="22">
        <v>0</v>
      </c>
    </row>
    <row r="231" spans="1:13">
      <c r="A231" s="22">
        <v>227</v>
      </c>
      <c r="C231" s="72">
        <f>C230-CHOOSE(Amort!$B$7,G230,I230,K230,M230,E230)</f>
        <v>949758.64044919144</v>
      </c>
      <c r="G231" s="73">
        <f>-PPMT(Amort!$B$9/(12/Amort!$B$4),A231,Amort!$B$8,Amort!$B$2)</f>
        <v>11427.677837462234</v>
      </c>
      <c r="I231" s="73">
        <f t="shared" si="18"/>
        <v>11626</v>
      </c>
      <c r="K231" s="72">
        <f>Amort!$B$2/Amort!$B$8</f>
        <v>9333.3333333333339</v>
      </c>
      <c r="M231" s="22">
        <v>0</v>
      </c>
    </row>
    <row r="232" spans="1:13">
      <c r="A232" s="22">
        <v>228</v>
      </c>
      <c r="C232" s="72">
        <f>C231-CHOOSE(Amort!$B$7,G231,I231,K231,M231,E231)</f>
        <v>938330.96261172916</v>
      </c>
      <c r="G232" s="73">
        <f>-PPMT(Amort!$B$9/(12/Amort!$B$4),A232,Amort!$B$8,Amort!$B$2)</f>
        <v>11463.389330704302</v>
      </c>
      <c r="I232" s="73">
        <f t="shared" si="18"/>
        <v>11662</v>
      </c>
      <c r="K232" s="72">
        <f>Amort!$B$2/Amort!$B$8</f>
        <v>9333.3333333333339</v>
      </c>
      <c r="M232" s="22">
        <v>0</v>
      </c>
    </row>
    <row r="233" spans="1:13">
      <c r="A233" s="22">
        <v>229</v>
      </c>
      <c r="C233" s="72">
        <f>C232-CHOOSE(Amort!$B$7,G232,I232,K232,M232,E232)</f>
        <v>926867.57328102482</v>
      </c>
      <c r="G233" s="73">
        <f>-PPMT(Amort!$B$9/(12/Amort!$B$4),A233,Amort!$B$8,Amort!$B$2)</f>
        <v>11499.212422362752</v>
      </c>
      <c r="I233" s="73">
        <f t="shared" ref="I233:I244" si="19">ROUND(AVERAGE(G$233:G$244),0)</f>
        <v>11699</v>
      </c>
      <c r="K233" s="72">
        <f>Amort!$B$2/Amort!$B$8</f>
        <v>9333.3333333333339</v>
      </c>
      <c r="M233" s="22">
        <v>0</v>
      </c>
    </row>
    <row r="234" spans="1:13">
      <c r="A234" s="22">
        <v>230</v>
      </c>
      <c r="C234" s="72">
        <f>C233-CHOOSE(Amort!$B$7,G233,I233,K233,M233,E233)</f>
        <v>915368.36085866205</v>
      </c>
      <c r="G234" s="73">
        <f>-PPMT(Amort!$B$9/(12/Amort!$B$4),A234,Amort!$B$8,Amort!$B$2)</f>
        <v>11535.147461182638</v>
      </c>
      <c r="I234" s="73">
        <f t="shared" si="19"/>
        <v>11699</v>
      </c>
      <c r="K234" s="72">
        <f>Amort!$B$2/Amort!$B$8</f>
        <v>9333.3333333333339</v>
      </c>
      <c r="M234" s="22">
        <v>0</v>
      </c>
    </row>
    <row r="235" spans="1:13">
      <c r="A235" s="22">
        <v>231</v>
      </c>
      <c r="C235" s="72">
        <f>C234-CHOOSE(Amort!$B$7,G234,I234,K234,M234,E234)</f>
        <v>903833.21339747938</v>
      </c>
      <c r="G235" s="73">
        <f>-PPMT(Amort!$B$9/(12/Amort!$B$4),A235,Amort!$B$8,Amort!$B$2)</f>
        <v>11571.194796998832</v>
      </c>
      <c r="I235" s="73">
        <f t="shared" si="19"/>
        <v>11699</v>
      </c>
      <c r="K235" s="72">
        <f>Amort!$B$2/Amort!$B$8</f>
        <v>9333.3333333333339</v>
      </c>
      <c r="M235" s="22">
        <v>0</v>
      </c>
    </row>
    <row r="236" spans="1:13">
      <c r="A236" s="22">
        <v>232</v>
      </c>
      <c r="C236" s="72">
        <f>C235-CHOOSE(Amort!$B$7,G235,I235,K235,M235,E235)</f>
        <v>892262.01860048051</v>
      </c>
      <c r="G236" s="73">
        <f>-PPMT(Amort!$B$9/(12/Amort!$B$4),A236,Amort!$B$8,Amort!$B$2)</f>
        <v>11607.354780739455</v>
      </c>
      <c r="I236" s="73">
        <f t="shared" si="19"/>
        <v>11699</v>
      </c>
      <c r="K236" s="72">
        <f>Amort!$B$2/Amort!$B$8</f>
        <v>9333.3333333333339</v>
      </c>
      <c r="M236" s="22">
        <v>0</v>
      </c>
    </row>
    <row r="237" spans="1:13">
      <c r="A237" s="22">
        <v>233</v>
      </c>
      <c r="C237" s="72">
        <f>C236-CHOOSE(Amort!$B$7,G236,I236,K236,M236,E236)</f>
        <v>880654.66381974111</v>
      </c>
      <c r="G237" s="73">
        <f>-PPMT(Amort!$B$9/(12/Amort!$B$4),A237,Amort!$B$8,Amort!$B$2)</f>
        <v>11643.627764429264</v>
      </c>
      <c r="I237" s="73">
        <f t="shared" si="19"/>
        <v>11699</v>
      </c>
      <c r="K237" s="72">
        <f>Amort!$B$2/Amort!$B$8</f>
        <v>9333.3333333333339</v>
      </c>
      <c r="M237" s="22">
        <v>0</v>
      </c>
    </row>
    <row r="238" spans="1:13">
      <c r="A238" s="22">
        <v>234</v>
      </c>
      <c r="C238" s="72">
        <f>C237-CHOOSE(Amort!$B$7,G237,I237,K237,M237,E237)</f>
        <v>869011.03605531179</v>
      </c>
      <c r="G238" s="73">
        <f>-PPMT(Amort!$B$9/(12/Amort!$B$4),A238,Amort!$B$8,Amort!$B$2)</f>
        <v>11680.014101193108</v>
      </c>
      <c r="I238" s="73">
        <f t="shared" si="19"/>
        <v>11699</v>
      </c>
      <c r="K238" s="72">
        <f>Amort!$B$2/Amort!$B$8</f>
        <v>9333.3333333333339</v>
      </c>
      <c r="M238" s="22">
        <v>0</v>
      </c>
    </row>
    <row r="239" spans="1:13">
      <c r="A239" s="22">
        <v>235</v>
      </c>
      <c r="C239" s="72">
        <f>C238-CHOOSE(Amort!$B$7,G238,I238,K238,M238,E238)</f>
        <v>857331.02195411874</v>
      </c>
      <c r="G239" s="73">
        <f>-PPMT(Amort!$B$9/(12/Amort!$B$4),A239,Amort!$B$8,Amort!$B$2)</f>
        <v>11716.514145259336</v>
      </c>
      <c r="I239" s="73">
        <f t="shared" si="19"/>
        <v>11699</v>
      </c>
      <c r="K239" s="72">
        <f>Amort!$B$2/Amort!$B$8</f>
        <v>9333.3333333333339</v>
      </c>
      <c r="M239" s="22">
        <v>0</v>
      </c>
    </row>
    <row r="240" spans="1:13">
      <c r="A240" s="22">
        <v>236</v>
      </c>
      <c r="C240" s="72">
        <f>C239-CHOOSE(Amort!$B$7,G239,I239,K239,M239,E239)</f>
        <v>845614.50780885946</v>
      </c>
      <c r="G240" s="73">
        <f>-PPMT(Amort!$B$9/(12/Amort!$B$4),A240,Amort!$B$8,Amort!$B$2)</f>
        <v>11753.128251963271</v>
      </c>
      <c r="I240" s="73">
        <f t="shared" si="19"/>
        <v>11699</v>
      </c>
      <c r="K240" s="72">
        <f>Amort!$B$2/Amort!$B$8</f>
        <v>9333.3333333333339</v>
      </c>
      <c r="M240" s="22">
        <v>0</v>
      </c>
    </row>
    <row r="241" spans="1:13">
      <c r="A241" s="22">
        <v>237</v>
      </c>
      <c r="C241" s="72">
        <f>C240-CHOOSE(Amort!$B$7,G240,I240,K240,M240,E240)</f>
        <v>833861.37955689617</v>
      </c>
      <c r="G241" s="73">
        <f>-PPMT(Amort!$B$9/(12/Amort!$B$4),A241,Amort!$B$8,Amort!$B$2)</f>
        <v>11789.856777750656</v>
      </c>
      <c r="I241" s="73">
        <f t="shared" si="19"/>
        <v>11699</v>
      </c>
      <c r="K241" s="72">
        <f>Amort!$B$2/Amort!$B$8</f>
        <v>9333.3333333333339</v>
      </c>
      <c r="M241" s="22">
        <v>0</v>
      </c>
    </row>
    <row r="242" spans="1:13">
      <c r="A242" s="22">
        <v>238</v>
      </c>
      <c r="C242" s="72">
        <f>C241-CHOOSE(Amort!$B$7,G241,I241,K241,M241,E241)</f>
        <v>822071.52277914551</v>
      </c>
      <c r="G242" s="73">
        <f>-PPMT(Amort!$B$9/(12/Amort!$B$4),A242,Amort!$B$8,Amort!$B$2)</f>
        <v>11826.700080181126</v>
      </c>
      <c r="I242" s="73">
        <f t="shared" si="19"/>
        <v>11699</v>
      </c>
      <c r="K242" s="72">
        <f>Amort!$B$2/Amort!$B$8</f>
        <v>9333.3333333333339</v>
      </c>
      <c r="M242" s="22">
        <v>0</v>
      </c>
    </row>
    <row r="243" spans="1:13">
      <c r="A243" s="22">
        <v>239</v>
      </c>
      <c r="C243" s="72">
        <f>C242-CHOOSE(Amort!$B$7,G242,I242,K242,M242,E242)</f>
        <v>810244.82269896439</v>
      </c>
      <c r="G243" s="73">
        <f>-PPMT(Amort!$B$9/(12/Amort!$B$4),A243,Amort!$B$8,Amort!$B$2)</f>
        <v>11863.658517931693</v>
      </c>
      <c r="I243" s="73">
        <f t="shared" si="19"/>
        <v>11699</v>
      </c>
      <c r="K243" s="72">
        <f>Amort!$B$2/Amort!$B$8</f>
        <v>9333.3333333333339</v>
      </c>
      <c r="M243" s="22">
        <v>0</v>
      </c>
    </row>
    <row r="244" spans="1:13">
      <c r="A244" s="22">
        <v>240</v>
      </c>
      <c r="C244" s="72">
        <f>C243-CHOOSE(Amort!$B$7,G243,I243,K243,M243,E243)</f>
        <v>798381.16418103268</v>
      </c>
      <c r="G244" s="73">
        <f>-PPMT(Amort!$B$9/(12/Amort!$B$4),A244,Amort!$B$8,Amort!$B$2)</f>
        <v>11900.732450800229</v>
      </c>
      <c r="I244" s="73">
        <f t="shared" si="19"/>
        <v>11699</v>
      </c>
      <c r="K244" s="72">
        <f>Amort!$B$2/Amort!$B$8</f>
        <v>9333.3333333333339</v>
      </c>
      <c r="M244" s="22">
        <v>0</v>
      </c>
    </row>
    <row r="245" spans="1:13">
      <c r="A245" s="22">
        <v>241</v>
      </c>
      <c r="C245" s="72">
        <f>C244-CHOOSE(Amort!$B$7,G244,I244,K244,M244,E244)</f>
        <v>786480.43173023243</v>
      </c>
      <c r="G245" s="73">
        <f>-PPMT(Amort!$B$9/(12/Amort!$B$4),A245,Amort!$B$8,Amort!$B$2)</f>
        <v>11937.92223970898</v>
      </c>
      <c r="I245" s="73">
        <f t="shared" ref="I245:I256" si="20">ROUND(AVERAGE(G245:G256),0)</f>
        <v>12145</v>
      </c>
      <c r="K245" s="72">
        <f>Amort!$B$2/Amort!$B$8</f>
        <v>9333.3333333333339</v>
      </c>
      <c r="M245" s="22">
        <v>0</v>
      </c>
    </row>
    <row r="246" spans="1:13">
      <c r="A246" s="22">
        <v>242</v>
      </c>
      <c r="C246" s="72">
        <f>C245-CHOOSE(Amort!$B$7,G245,I245,K245,M245,E245)</f>
        <v>774542.50949052349</v>
      </c>
      <c r="G246" s="73">
        <f>-PPMT(Amort!$B$9/(12/Amort!$B$4),A246,Amort!$B$8,Amort!$B$2)</f>
        <v>11975.228246708071</v>
      </c>
      <c r="I246" s="73">
        <f t="shared" si="20"/>
        <v>12183</v>
      </c>
      <c r="K246" s="72">
        <f>Amort!$B$2/Amort!$B$8</f>
        <v>9333.3333333333339</v>
      </c>
      <c r="M246" s="22">
        <v>0</v>
      </c>
    </row>
    <row r="247" spans="1:13">
      <c r="A247" s="22">
        <v>243</v>
      </c>
      <c r="C247" s="72">
        <f>C246-CHOOSE(Amort!$B$7,G246,I246,K246,M246,E246)</f>
        <v>762567.28124381544</v>
      </c>
      <c r="G247" s="73">
        <f>-PPMT(Amort!$B$9/(12/Amort!$B$4),A247,Amort!$B$8,Amort!$B$2)</f>
        <v>12012.650834979035</v>
      </c>
      <c r="I247" s="73">
        <f t="shared" si="20"/>
        <v>12221</v>
      </c>
      <c r="K247" s="72">
        <f>Amort!$B$2/Amort!$B$8</f>
        <v>9333.3333333333339</v>
      </c>
      <c r="M247" s="22">
        <v>0</v>
      </c>
    </row>
    <row r="248" spans="1:13">
      <c r="A248" s="22">
        <v>244</v>
      </c>
      <c r="C248" s="72">
        <f>C247-CHOOSE(Amort!$B$7,G247,I247,K247,M247,E247)</f>
        <v>750554.63040883641</v>
      </c>
      <c r="G248" s="73">
        <f>-PPMT(Amort!$B$9/(12/Amort!$B$4),A248,Amort!$B$8,Amort!$B$2)</f>
        <v>12050.190368838343</v>
      </c>
      <c r="I248" s="73">
        <f t="shared" si="20"/>
        <v>12259</v>
      </c>
      <c r="K248" s="72">
        <f>Amort!$B$2/Amort!$B$8</f>
        <v>9333.3333333333339</v>
      </c>
      <c r="M248" s="22">
        <v>0</v>
      </c>
    </row>
    <row r="249" spans="1:13">
      <c r="A249" s="22">
        <v>245</v>
      </c>
      <c r="C249" s="72">
        <f>C248-CHOOSE(Amort!$B$7,G248,I248,K248,M248,E248)</f>
        <v>738504.44003999804</v>
      </c>
      <c r="G249" s="73">
        <f>-PPMT(Amort!$B$9/(12/Amort!$B$4),A249,Amort!$B$8,Amort!$B$2)</f>
        <v>12087.847213740963</v>
      </c>
      <c r="I249" s="73">
        <f t="shared" si="20"/>
        <v>12298</v>
      </c>
      <c r="K249" s="72">
        <f>Amort!$B$2/Amort!$B$8</f>
        <v>9333.3333333333339</v>
      </c>
      <c r="M249" s="22">
        <v>0</v>
      </c>
    </row>
    <row r="250" spans="1:13">
      <c r="A250" s="22">
        <v>246</v>
      </c>
      <c r="C250" s="72">
        <f>C249-CHOOSE(Amort!$B$7,G249,I249,K249,M249,E249)</f>
        <v>726416.59282625711</v>
      </c>
      <c r="G250" s="73">
        <f>-PPMT(Amort!$B$9/(12/Amort!$B$4),A250,Amort!$B$8,Amort!$B$2)</f>
        <v>12125.621736283903</v>
      </c>
      <c r="I250" s="73">
        <f t="shared" si="20"/>
        <v>12336</v>
      </c>
      <c r="K250" s="72">
        <f>Amort!$B$2/Amort!$B$8</f>
        <v>9333.3333333333339</v>
      </c>
      <c r="M250" s="22">
        <v>0</v>
      </c>
    </row>
    <row r="251" spans="1:13">
      <c r="A251" s="22">
        <v>247</v>
      </c>
      <c r="C251" s="72">
        <f>C250-CHOOSE(Amort!$B$7,G250,I250,K250,M250,E250)</f>
        <v>714290.97108997323</v>
      </c>
      <c r="G251" s="73">
        <f>-PPMT(Amort!$B$9/(12/Amort!$B$4),A251,Amort!$B$8,Amort!$B$2)</f>
        <v>12163.51430420979</v>
      </c>
      <c r="I251" s="73">
        <f t="shared" si="20"/>
        <v>12375</v>
      </c>
      <c r="K251" s="72">
        <f>Amort!$B$2/Amort!$B$8</f>
        <v>9333.3333333333339</v>
      </c>
      <c r="M251" s="22">
        <v>0</v>
      </c>
    </row>
    <row r="252" spans="1:13">
      <c r="A252" s="22">
        <v>248</v>
      </c>
      <c r="C252" s="72">
        <f>C251-CHOOSE(Amort!$B$7,G251,I251,K251,M251,E251)</f>
        <v>702127.4567857635</v>
      </c>
      <c r="G252" s="73">
        <f>-PPMT(Amort!$B$9/(12/Amort!$B$4),A252,Amort!$B$8,Amort!$B$2)</f>
        <v>12201.525286410446</v>
      </c>
      <c r="I252" s="73">
        <f t="shared" si="20"/>
        <v>12413</v>
      </c>
      <c r="K252" s="72">
        <f>Amort!$B$2/Amort!$B$8</f>
        <v>9333.3333333333339</v>
      </c>
      <c r="M252" s="22">
        <v>0</v>
      </c>
    </row>
    <row r="253" spans="1:13">
      <c r="A253" s="22">
        <v>249</v>
      </c>
      <c r="C253" s="72">
        <f>C252-CHOOSE(Amort!$B$7,G252,I252,K252,M252,E252)</f>
        <v>689925.93149935303</v>
      </c>
      <c r="G253" s="73">
        <f>-PPMT(Amort!$B$9/(12/Amort!$B$4),A253,Amort!$B$8,Amort!$B$2)</f>
        <v>12239.655052930479</v>
      </c>
      <c r="I253" s="73">
        <f t="shared" si="20"/>
        <v>12452</v>
      </c>
      <c r="K253" s="72">
        <f>Amort!$B$2/Amort!$B$8</f>
        <v>9333.3333333333339</v>
      </c>
      <c r="M253" s="22">
        <v>0</v>
      </c>
    </row>
    <row r="254" spans="1:13">
      <c r="A254" s="22">
        <v>250</v>
      </c>
      <c r="C254" s="72">
        <f>C253-CHOOSE(Amort!$B$7,G253,I253,K253,M253,E253)</f>
        <v>677686.27644642256</v>
      </c>
      <c r="G254" s="73">
        <f>-PPMT(Amort!$B$9/(12/Amort!$B$4),A254,Amort!$B$8,Amort!$B$2)</f>
        <v>12277.903974970886</v>
      </c>
      <c r="I254" s="73">
        <f t="shared" si="20"/>
        <v>12491</v>
      </c>
      <c r="K254" s="72">
        <f>Amort!$B$2/Amort!$B$8</f>
        <v>9333.3333333333339</v>
      </c>
      <c r="M254" s="22">
        <v>0</v>
      </c>
    </row>
    <row r="255" spans="1:13">
      <c r="A255" s="22">
        <v>251</v>
      </c>
      <c r="C255" s="72">
        <f>C254-CHOOSE(Amort!$B$7,G254,I254,K254,M254,E254)</f>
        <v>665408.37247145164</v>
      </c>
      <c r="G255" s="73">
        <f>-PPMT(Amort!$B$9/(12/Amort!$B$4),A255,Amort!$B$8,Amort!$B$2)</f>
        <v>12316.27242489267</v>
      </c>
      <c r="I255" s="73">
        <f t="shared" si="20"/>
        <v>12530</v>
      </c>
      <c r="K255" s="72">
        <f>Amort!$B$2/Amort!$B$8</f>
        <v>9333.3333333333339</v>
      </c>
      <c r="M255" s="22">
        <v>0</v>
      </c>
    </row>
    <row r="256" spans="1:13">
      <c r="A256" s="22">
        <v>252</v>
      </c>
      <c r="C256" s="72">
        <f>C255-CHOOSE(Amort!$B$7,G255,I255,K255,M255,E255)</f>
        <v>653092.100046559</v>
      </c>
      <c r="G256" s="73">
        <f>-PPMT(Amort!$B$9/(12/Amort!$B$4),A256,Amort!$B$8,Amort!$B$2)</f>
        <v>12354.760776220459</v>
      </c>
      <c r="I256" s="73">
        <f t="shared" si="20"/>
        <v>12569</v>
      </c>
      <c r="K256" s="72">
        <f>Amort!$B$2/Amort!$B$8</f>
        <v>9333.3333333333339</v>
      </c>
      <c r="M256" s="22">
        <v>0</v>
      </c>
    </row>
    <row r="257" spans="1:13">
      <c r="A257" s="22">
        <v>253</v>
      </c>
      <c r="C257" s="72">
        <f>C256-CHOOSE(Amort!$B$7,G256,I256,K256,M256,E256)</f>
        <v>640737.33927033853</v>
      </c>
      <c r="G257" s="73">
        <f>-PPMT(Amort!$B$9/(12/Amort!$B$4),A257,Amort!$B$8,Amort!$B$2)</f>
        <v>12393.369403646149</v>
      </c>
      <c r="I257" s="73">
        <f t="shared" ref="I257:I268" si="21">ROUND(AVERAGE(G$257:G$268),0)</f>
        <v>12609</v>
      </c>
      <c r="K257" s="72">
        <f>Amort!$B$2/Amort!$B$8</f>
        <v>9333.3333333333339</v>
      </c>
      <c r="M257" s="22">
        <v>0</v>
      </c>
    </row>
    <row r="258" spans="1:13">
      <c r="A258" s="22">
        <v>254</v>
      </c>
      <c r="C258" s="72">
        <f>C257-CHOOSE(Amort!$B$7,G257,I257,K257,M257,E257)</f>
        <v>628343.96986669244</v>
      </c>
      <c r="G258" s="73">
        <f>-PPMT(Amort!$B$9/(12/Amort!$B$4),A258,Amort!$B$8,Amort!$B$2)</f>
        <v>12432.098683032542</v>
      </c>
      <c r="I258" s="73">
        <f t="shared" si="21"/>
        <v>12609</v>
      </c>
      <c r="K258" s="72">
        <f>Amort!$B$2/Amort!$B$8</f>
        <v>9333.3333333333339</v>
      </c>
      <c r="M258" s="22">
        <v>0</v>
      </c>
    </row>
    <row r="259" spans="1:13">
      <c r="A259" s="22">
        <v>255</v>
      </c>
      <c r="C259" s="72">
        <f>C258-CHOOSE(Amort!$B$7,G258,I258,K258,M258,E258)</f>
        <v>615911.87118365988</v>
      </c>
      <c r="G259" s="73">
        <f>-PPMT(Amort!$B$9/(12/Amort!$B$4),A259,Amort!$B$8,Amort!$B$2)</f>
        <v>12470.948991417019</v>
      </c>
      <c r="I259" s="73">
        <f t="shared" si="21"/>
        <v>12609</v>
      </c>
      <c r="K259" s="72">
        <f>Amort!$B$2/Amort!$B$8</f>
        <v>9333.3333333333339</v>
      </c>
      <c r="M259" s="22">
        <v>0</v>
      </c>
    </row>
    <row r="260" spans="1:13">
      <c r="A260" s="22">
        <v>256</v>
      </c>
      <c r="C260" s="72">
        <f>C259-CHOOSE(Amort!$B$7,G259,I259,K259,M259,E259)</f>
        <v>603440.92219224281</v>
      </c>
      <c r="G260" s="73">
        <f>-PPMT(Amort!$B$9/(12/Amort!$B$4),A260,Amort!$B$8,Amort!$B$2)</f>
        <v>12509.920707015199</v>
      </c>
      <c r="I260" s="73">
        <f t="shared" si="21"/>
        <v>12609</v>
      </c>
      <c r="K260" s="72">
        <f>Amort!$B$2/Amort!$B$8</f>
        <v>9333.3333333333339</v>
      </c>
      <c r="M260" s="22">
        <v>0</v>
      </c>
    </row>
    <row r="261" spans="1:13">
      <c r="A261" s="22">
        <v>257</v>
      </c>
      <c r="C261" s="72">
        <f>C260-CHOOSE(Amort!$B$7,G260,I260,K260,M260,E260)</f>
        <v>590931.00148522761</v>
      </c>
      <c r="G261" s="73">
        <f>-PPMT(Amort!$B$9/(12/Amort!$B$4),A261,Amort!$B$8,Amort!$B$2)</f>
        <v>12549.014209224621</v>
      </c>
      <c r="I261" s="73">
        <f t="shared" si="21"/>
        <v>12609</v>
      </c>
      <c r="K261" s="72">
        <f>Amort!$B$2/Amort!$B$8</f>
        <v>9333.3333333333339</v>
      </c>
      <c r="M261" s="22">
        <v>0</v>
      </c>
    </row>
    <row r="262" spans="1:13">
      <c r="A262" s="22">
        <v>258</v>
      </c>
      <c r="C262" s="72">
        <f>C261-CHOOSE(Amort!$B$7,G261,I261,K261,M261,E261)</f>
        <v>578381.987276003</v>
      </c>
      <c r="G262" s="73">
        <f>-PPMT(Amort!$B$9/(12/Amort!$B$4),A262,Amort!$B$8,Amort!$B$2)</f>
        <v>12588.229878628448</v>
      </c>
      <c r="I262" s="73">
        <f t="shared" si="21"/>
        <v>12609</v>
      </c>
      <c r="K262" s="72">
        <f>Amort!$B$2/Amort!$B$8</f>
        <v>9333.3333333333339</v>
      </c>
      <c r="M262" s="22">
        <v>0</v>
      </c>
    </row>
    <row r="263" spans="1:13">
      <c r="A263" s="22">
        <v>259</v>
      </c>
      <c r="C263" s="72">
        <f>C262-CHOOSE(Amort!$B$7,G262,I262,K262,M262,E262)</f>
        <v>565793.7573973746</v>
      </c>
      <c r="G263" s="73">
        <f>-PPMT(Amort!$B$9/(12/Amort!$B$4),A263,Amort!$B$8,Amort!$B$2)</f>
        <v>12627.568096999161</v>
      </c>
      <c r="I263" s="73">
        <f t="shared" si="21"/>
        <v>12609</v>
      </c>
      <c r="K263" s="72">
        <f>Amort!$B$2/Amort!$B$8</f>
        <v>9333.3333333333339</v>
      </c>
      <c r="M263" s="22">
        <v>0</v>
      </c>
    </row>
    <row r="264" spans="1:13">
      <c r="A264" s="22">
        <v>260</v>
      </c>
      <c r="C264" s="72">
        <f>C263-CHOOSE(Amort!$B$7,G263,I263,K263,M263,E263)</f>
        <v>553166.18930037541</v>
      </c>
      <c r="G264" s="73">
        <f>-PPMT(Amort!$B$9/(12/Amort!$B$4),A264,Amort!$B$8,Amort!$B$2)</f>
        <v>12667.029247302284</v>
      </c>
      <c r="I264" s="73">
        <f t="shared" si="21"/>
        <v>12609</v>
      </c>
      <c r="K264" s="72">
        <f>Amort!$B$2/Amort!$B$8</f>
        <v>9333.3333333333339</v>
      </c>
      <c r="M264" s="22">
        <v>0</v>
      </c>
    </row>
    <row r="265" spans="1:13">
      <c r="A265" s="22">
        <v>261</v>
      </c>
      <c r="C265" s="72">
        <f>C264-CHOOSE(Amort!$B$7,G264,I264,K264,M264,E264)</f>
        <v>540499.16005307308</v>
      </c>
      <c r="G265" s="73">
        <f>-PPMT(Amort!$B$9/(12/Amort!$B$4),A265,Amort!$B$8,Amort!$B$2)</f>
        <v>12706.613713700104</v>
      </c>
      <c r="I265" s="73">
        <f t="shared" si="21"/>
        <v>12609</v>
      </c>
      <c r="K265" s="72">
        <f>Amort!$B$2/Amort!$B$8</f>
        <v>9333.3333333333339</v>
      </c>
      <c r="M265" s="22">
        <v>0</v>
      </c>
    </row>
    <row r="266" spans="1:13">
      <c r="A266" s="22">
        <v>262</v>
      </c>
      <c r="C266" s="72">
        <f>C265-CHOOSE(Amort!$B$7,G265,I265,K265,M265,E265)</f>
        <v>527792.54633937299</v>
      </c>
      <c r="G266" s="73">
        <f>-PPMT(Amort!$B$9/(12/Amort!$B$4),A266,Amort!$B$8,Amort!$B$2)</f>
        <v>12746.321881555416</v>
      </c>
      <c r="I266" s="73">
        <f t="shared" si="21"/>
        <v>12609</v>
      </c>
      <c r="K266" s="72">
        <f>Amort!$B$2/Amort!$B$8</f>
        <v>9333.3333333333339</v>
      </c>
      <c r="M266" s="22">
        <v>0</v>
      </c>
    </row>
    <row r="267" spans="1:13">
      <c r="A267" s="22">
        <v>263</v>
      </c>
      <c r="C267" s="72">
        <f>C266-CHOOSE(Amort!$B$7,G266,I266,K266,M266,E266)</f>
        <v>515046.22445781756</v>
      </c>
      <c r="G267" s="73">
        <f>-PPMT(Amort!$B$9/(12/Amort!$B$4),A267,Amort!$B$8,Amort!$B$2)</f>
        <v>12786.154137435276</v>
      </c>
      <c r="I267" s="73">
        <f t="shared" si="21"/>
        <v>12609</v>
      </c>
      <c r="K267" s="72">
        <f>Amort!$B$2/Amort!$B$8</f>
        <v>9333.3333333333339</v>
      </c>
      <c r="M267" s="22">
        <v>0</v>
      </c>
    </row>
    <row r="268" spans="1:13">
      <c r="A268" s="22">
        <v>264</v>
      </c>
      <c r="C268" s="72">
        <f>C267-CHOOSE(Amort!$B$7,G267,I267,K267,M267,E267)</f>
        <v>502260.07032038231</v>
      </c>
      <c r="G268" s="73">
        <f>-PPMT(Amort!$B$9/(12/Amort!$B$4),A268,Amort!$B$8,Amort!$B$2)</f>
        <v>12826.110869114762</v>
      </c>
      <c r="I268" s="73">
        <f t="shared" si="21"/>
        <v>12609</v>
      </c>
      <c r="K268" s="72">
        <f>Amort!$B$2/Amort!$B$8</f>
        <v>9333.3333333333339</v>
      </c>
      <c r="M268" s="22">
        <v>0</v>
      </c>
    </row>
    <row r="269" spans="1:13">
      <c r="A269" s="22">
        <v>265</v>
      </c>
      <c r="C269" s="72">
        <f>C268-CHOOSE(Amort!$B$7,G268,I268,K268,M268,E268)</f>
        <v>489433.95945126755</v>
      </c>
      <c r="G269" s="73">
        <f>-PPMT(Amort!$B$9/(12/Amort!$B$4),A269,Amort!$B$8,Amort!$B$2)</f>
        <v>12866.192465580745</v>
      </c>
      <c r="I269" s="73">
        <f t="shared" ref="I269:I280" si="22">ROUND(AVERAGE(G$269:G$280),0)</f>
        <v>13090</v>
      </c>
      <c r="K269" s="72">
        <f>Amort!$B$2/Amort!$B$8</f>
        <v>9333.3333333333339</v>
      </c>
      <c r="M269" s="22">
        <v>0</v>
      </c>
    </row>
    <row r="270" spans="1:13">
      <c r="A270" s="22">
        <v>266</v>
      </c>
      <c r="C270" s="72">
        <f>C269-CHOOSE(Amort!$B$7,G269,I269,K269,M269,E269)</f>
        <v>476567.76698568679</v>
      </c>
      <c r="G270" s="73">
        <f>-PPMT(Amort!$B$9/(12/Amort!$B$4),A270,Amort!$B$8,Amort!$B$2)</f>
        <v>12906.399317035684</v>
      </c>
      <c r="I270" s="73">
        <f t="shared" si="22"/>
        <v>13090</v>
      </c>
      <c r="K270" s="72">
        <f>Amort!$B$2/Amort!$B$8</f>
        <v>9333.3333333333339</v>
      </c>
      <c r="M270" s="22">
        <v>0</v>
      </c>
    </row>
    <row r="271" spans="1:13">
      <c r="A271" s="22">
        <v>267</v>
      </c>
      <c r="C271" s="72">
        <f>C270-CHOOSE(Amort!$B$7,G270,I270,K270,M270,E270)</f>
        <v>463661.3676686511</v>
      </c>
      <c r="G271" s="73">
        <f>-PPMT(Amort!$B$9/(12/Amort!$B$4),A271,Amort!$B$8,Amort!$B$2)</f>
        <v>12946.731814901423</v>
      </c>
      <c r="I271" s="73">
        <f t="shared" si="22"/>
        <v>13090</v>
      </c>
      <c r="K271" s="72">
        <f>Amort!$B$2/Amort!$B$8</f>
        <v>9333.3333333333339</v>
      </c>
      <c r="M271" s="22">
        <v>0</v>
      </c>
    </row>
    <row r="272" spans="1:13">
      <c r="A272" s="22">
        <v>268</v>
      </c>
      <c r="C272" s="72">
        <f>C271-CHOOSE(Amort!$B$7,G271,I271,K271,M271,E271)</f>
        <v>450714.6358537497</v>
      </c>
      <c r="G272" s="73">
        <f>-PPMT(Amort!$B$9/(12/Amort!$B$4),A272,Amort!$B$8,Amort!$B$2)</f>
        <v>12987.190351822988</v>
      </c>
      <c r="I272" s="73">
        <f t="shared" si="22"/>
        <v>13090</v>
      </c>
      <c r="K272" s="72">
        <f>Amort!$B$2/Amort!$B$8</f>
        <v>9333.3333333333339</v>
      </c>
      <c r="M272" s="22">
        <v>0</v>
      </c>
    </row>
    <row r="273" spans="1:13">
      <c r="A273" s="22">
        <v>269</v>
      </c>
      <c r="C273" s="72">
        <f>C272-CHOOSE(Amort!$B$7,G272,I272,K272,M272,E272)</f>
        <v>437727.4455019267</v>
      </c>
      <c r="G273" s="73">
        <f>-PPMT(Amort!$B$9/(12/Amort!$B$4),A273,Amort!$B$8,Amort!$B$2)</f>
        <v>13027.775321672436</v>
      </c>
      <c r="I273" s="73">
        <f t="shared" si="22"/>
        <v>13090</v>
      </c>
      <c r="K273" s="72">
        <f>Amort!$B$2/Amort!$B$8</f>
        <v>9333.3333333333339</v>
      </c>
      <c r="M273" s="22">
        <v>0</v>
      </c>
    </row>
    <row r="274" spans="1:13">
      <c r="A274" s="22">
        <v>270</v>
      </c>
      <c r="C274" s="72">
        <f>C273-CHOOSE(Amort!$B$7,G273,I273,K273,M273,E273)</f>
        <v>424699.67018025427</v>
      </c>
      <c r="G274" s="73">
        <f>-PPMT(Amort!$B$9/(12/Amort!$B$4),A274,Amort!$B$8,Amort!$B$2)</f>
        <v>13068.487119552661</v>
      </c>
      <c r="I274" s="73">
        <f t="shared" si="22"/>
        <v>13090</v>
      </c>
      <c r="K274" s="72">
        <f>Amort!$B$2/Amort!$B$8</f>
        <v>9333.3333333333339</v>
      </c>
      <c r="M274" s="22">
        <v>0</v>
      </c>
    </row>
    <row r="275" spans="1:13">
      <c r="A275" s="22">
        <v>271</v>
      </c>
      <c r="C275" s="72">
        <f>C274-CHOOSE(Amort!$B$7,G274,I274,K274,M274,E274)</f>
        <v>411631.18306070159</v>
      </c>
      <c r="G275" s="73">
        <f>-PPMT(Amort!$B$9/(12/Amort!$B$4),A275,Amort!$B$8,Amort!$B$2)</f>
        <v>13109.326141801263</v>
      </c>
      <c r="I275" s="73">
        <f t="shared" si="22"/>
        <v>13090</v>
      </c>
      <c r="K275" s="72">
        <f>Amort!$B$2/Amort!$B$8</f>
        <v>9333.3333333333339</v>
      </c>
      <c r="M275" s="22">
        <v>0</v>
      </c>
    </row>
    <row r="276" spans="1:13">
      <c r="A276" s="22">
        <v>272</v>
      </c>
      <c r="C276" s="72">
        <f>C275-CHOOSE(Amort!$B$7,G275,I275,K275,M275,E275)</f>
        <v>398521.85691890033</v>
      </c>
      <c r="G276" s="73">
        <f>-PPMT(Amort!$B$9/(12/Amort!$B$4),A276,Amort!$B$8,Amort!$B$2)</f>
        <v>13150.292785994394</v>
      </c>
      <c r="I276" s="73">
        <f t="shared" si="22"/>
        <v>13090</v>
      </c>
      <c r="K276" s="72">
        <f>Amort!$B$2/Amort!$B$8</f>
        <v>9333.3333333333339</v>
      </c>
      <c r="M276" s="22">
        <v>0</v>
      </c>
    </row>
    <row r="277" spans="1:13">
      <c r="A277" s="22">
        <v>273</v>
      </c>
      <c r="C277" s="72">
        <f>C276-CHOOSE(Amort!$B$7,G276,I276,K276,M276,E276)</f>
        <v>385371.56413290591</v>
      </c>
      <c r="G277" s="73">
        <f>-PPMT(Amort!$B$9/(12/Amort!$B$4),A277,Amort!$B$8,Amort!$B$2)</f>
        <v>13191.387450950626</v>
      </c>
      <c r="I277" s="73">
        <f t="shared" si="22"/>
        <v>13090</v>
      </c>
      <c r="K277" s="72">
        <f>Amort!$B$2/Amort!$B$8</f>
        <v>9333.3333333333339</v>
      </c>
      <c r="M277" s="22">
        <v>0</v>
      </c>
    </row>
    <row r="278" spans="1:13">
      <c r="A278" s="22">
        <v>274</v>
      </c>
      <c r="C278" s="72">
        <f>C277-CHOOSE(Amort!$B$7,G277,I277,K277,M277,E277)</f>
        <v>372180.17668195529</v>
      </c>
      <c r="G278" s="73">
        <f>-PPMT(Amort!$B$9/(12/Amort!$B$4),A278,Amort!$B$8,Amort!$B$2)</f>
        <v>13232.610536734846</v>
      </c>
      <c r="I278" s="73">
        <f t="shared" si="22"/>
        <v>13090</v>
      </c>
      <c r="K278" s="72">
        <f>Amort!$B$2/Amort!$B$8</f>
        <v>9333.3333333333339</v>
      </c>
      <c r="M278" s="22">
        <v>0</v>
      </c>
    </row>
    <row r="279" spans="1:13">
      <c r="A279" s="22">
        <v>275</v>
      </c>
      <c r="C279" s="72">
        <f>C278-CHOOSE(Amort!$B$7,G278,I278,K278,M278,E278)</f>
        <v>358947.56614522042</v>
      </c>
      <c r="G279" s="73">
        <f>-PPMT(Amort!$B$9/(12/Amort!$B$4),A279,Amort!$B$8,Amort!$B$2)</f>
        <v>13273.962444662142</v>
      </c>
      <c r="I279" s="73">
        <f t="shared" si="22"/>
        <v>13090</v>
      </c>
      <c r="K279" s="72">
        <f>Amort!$B$2/Amort!$B$8</f>
        <v>9333.3333333333339</v>
      </c>
      <c r="M279" s="22">
        <v>0</v>
      </c>
    </row>
    <row r="280" spans="1:13">
      <c r="A280" s="22">
        <v>276</v>
      </c>
      <c r="C280" s="72">
        <f>C279-CHOOSE(Amort!$B$7,G279,I279,K279,M279,E279)</f>
        <v>345673.60370055831</v>
      </c>
      <c r="G280" s="73">
        <f>-PPMT(Amort!$B$9/(12/Amort!$B$4),A280,Amort!$B$8,Amort!$B$2)</f>
        <v>13315.44357730171</v>
      </c>
      <c r="I280" s="73">
        <f t="shared" si="22"/>
        <v>13090</v>
      </c>
      <c r="K280" s="72">
        <f>Amort!$B$2/Amort!$B$8</f>
        <v>9333.3333333333339</v>
      </c>
      <c r="M280" s="22">
        <v>0</v>
      </c>
    </row>
    <row r="281" spans="1:13">
      <c r="A281" s="22">
        <v>277</v>
      </c>
      <c r="C281" s="72">
        <f>C280-CHOOSE(Amort!$B$7,G280,I280,K280,M280,E280)</f>
        <v>332358.16012325662</v>
      </c>
      <c r="G281" s="73">
        <f>-PPMT(Amort!$B$9/(12/Amort!$B$4),A281,Amort!$B$8,Amort!$B$2)</f>
        <v>13357.054338480779</v>
      </c>
      <c r="I281" s="73">
        <f t="shared" ref="I281:I292" si="23">ROUND(AVERAGE(G$281:G$292),0)</f>
        <v>13589</v>
      </c>
      <c r="K281" s="72">
        <f>Amort!$B$2/Amort!$B$8</f>
        <v>9333.3333333333339</v>
      </c>
      <c r="M281" s="22">
        <v>0</v>
      </c>
    </row>
    <row r="282" spans="1:13">
      <c r="A282" s="22">
        <v>278</v>
      </c>
      <c r="C282" s="72">
        <f>C281-CHOOSE(Amort!$B$7,G281,I281,K281,M281,E281)</f>
        <v>319001.10578477586</v>
      </c>
      <c r="G282" s="73">
        <f>-PPMT(Amort!$B$9/(12/Amort!$B$4),A282,Amort!$B$8,Amort!$B$2)</f>
        <v>13398.795133288533</v>
      </c>
      <c r="I282" s="73">
        <f t="shared" si="23"/>
        <v>13589</v>
      </c>
      <c r="K282" s="72">
        <f>Amort!$B$2/Amort!$B$8</f>
        <v>9333.3333333333339</v>
      </c>
      <c r="M282" s="22">
        <v>0</v>
      </c>
    </row>
    <row r="283" spans="1:13">
      <c r="A283" s="22">
        <v>279</v>
      </c>
      <c r="C283" s="72">
        <f>C282-CHOOSE(Amort!$B$7,G282,I282,K282,M282,E282)</f>
        <v>305602.31065148732</v>
      </c>
      <c r="G283" s="73">
        <f>-PPMT(Amort!$B$9/(12/Amort!$B$4),A283,Amort!$B$8,Amort!$B$2)</f>
        <v>13440.666368080058</v>
      </c>
      <c r="I283" s="73">
        <f t="shared" si="23"/>
        <v>13589</v>
      </c>
      <c r="K283" s="72">
        <f>Amort!$B$2/Amort!$B$8</f>
        <v>9333.3333333333339</v>
      </c>
      <c r="M283" s="22">
        <v>0</v>
      </c>
    </row>
    <row r="284" spans="1:13">
      <c r="A284" s="22">
        <v>280</v>
      </c>
      <c r="C284" s="72">
        <f>C283-CHOOSE(Amort!$B$7,G283,I283,K283,M283,E283)</f>
        <v>292161.64428340725</v>
      </c>
      <c r="G284" s="73">
        <f>-PPMT(Amort!$B$9/(12/Amort!$B$4),A284,Amort!$B$8,Amort!$B$2)</f>
        <v>13482.668450480309</v>
      </c>
      <c r="I284" s="73">
        <f t="shared" si="23"/>
        <v>13589</v>
      </c>
      <c r="K284" s="72">
        <f>Amort!$B$2/Amort!$B$8</f>
        <v>9333.3333333333339</v>
      </c>
      <c r="M284" s="22">
        <v>0</v>
      </c>
    </row>
    <row r="285" spans="1:13">
      <c r="A285" s="22">
        <v>281</v>
      </c>
      <c r="C285" s="72">
        <f>C284-CHOOSE(Amort!$B$7,G284,I284,K284,M284,E284)</f>
        <v>278678.97583292692</v>
      </c>
      <c r="G285" s="73">
        <f>-PPMT(Amort!$B$9/(12/Amort!$B$4),A285,Amort!$B$8,Amort!$B$2)</f>
        <v>13524.801789388059</v>
      </c>
      <c r="I285" s="73">
        <f t="shared" si="23"/>
        <v>13589</v>
      </c>
      <c r="K285" s="72">
        <f>Amort!$B$2/Amort!$B$8</f>
        <v>9333.3333333333339</v>
      </c>
      <c r="M285" s="22">
        <v>0</v>
      </c>
    </row>
    <row r="286" spans="1:13">
      <c r="A286" s="22">
        <v>282</v>
      </c>
      <c r="C286" s="72">
        <f>C285-CHOOSE(Amort!$B$7,G285,I285,K285,M285,E285)</f>
        <v>265154.17404353886</v>
      </c>
      <c r="G286" s="73">
        <f>-PPMT(Amort!$B$9/(12/Amort!$B$4),A286,Amort!$B$8,Amort!$B$2)</f>
        <v>13567.066794979897</v>
      </c>
      <c r="I286" s="73">
        <f t="shared" si="23"/>
        <v>13589</v>
      </c>
      <c r="K286" s="72">
        <f>Amort!$B$2/Amort!$B$8</f>
        <v>9333.3333333333339</v>
      </c>
      <c r="M286" s="22">
        <v>0</v>
      </c>
    </row>
    <row r="287" spans="1:13">
      <c r="A287" s="22">
        <v>283</v>
      </c>
      <c r="C287" s="72">
        <f>C286-CHOOSE(Amort!$B$7,G286,I286,K286,M286,E286)</f>
        <v>251587.10724855895</v>
      </c>
      <c r="G287" s="73">
        <f>-PPMT(Amort!$B$9/(12/Amort!$B$4),A287,Amort!$B$8,Amort!$B$2)</f>
        <v>13609.46387871421</v>
      </c>
      <c r="I287" s="73">
        <f t="shared" si="23"/>
        <v>13589</v>
      </c>
      <c r="K287" s="72">
        <f>Amort!$B$2/Amort!$B$8</f>
        <v>9333.3333333333339</v>
      </c>
      <c r="M287" s="22">
        <v>0</v>
      </c>
    </row>
    <row r="288" spans="1:13">
      <c r="A288" s="22">
        <v>284</v>
      </c>
      <c r="C288" s="72">
        <f>C287-CHOOSE(Amort!$B$7,G287,I287,K287,M287,E287)</f>
        <v>237977.64336984474</v>
      </c>
      <c r="G288" s="73">
        <f>-PPMT(Amort!$B$9/(12/Amort!$B$4),A288,Amort!$B$8,Amort!$B$2)</f>
        <v>13651.993453335193</v>
      </c>
      <c r="I288" s="73">
        <f t="shared" si="23"/>
        <v>13589</v>
      </c>
      <c r="K288" s="72">
        <f>Amort!$B$2/Amort!$B$8</f>
        <v>9333.3333333333339</v>
      </c>
      <c r="M288" s="22">
        <v>0</v>
      </c>
    </row>
    <row r="289" spans="1:13">
      <c r="A289" s="22">
        <v>285</v>
      </c>
      <c r="C289" s="72">
        <f>C288-CHOOSE(Amort!$B$7,G288,I288,K288,M288,E288)</f>
        <v>224325.64991650954</v>
      </c>
      <c r="G289" s="73">
        <f>-PPMT(Amort!$B$9/(12/Amort!$B$4),A289,Amort!$B$8,Amort!$B$2)</f>
        <v>13694.655932876862</v>
      </c>
      <c r="I289" s="73">
        <f t="shared" si="23"/>
        <v>13589</v>
      </c>
      <c r="K289" s="72">
        <f>Amort!$B$2/Amort!$B$8</f>
        <v>9333.3333333333339</v>
      </c>
      <c r="M289" s="22">
        <v>0</v>
      </c>
    </row>
    <row r="290" spans="1:13">
      <c r="A290" s="22">
        <v>286</v>
      </c>
      <c r="C290" s="72">
        <f>C289-CHOOSE(Amort!$B$7,G289,I289,K289,M289,E289)</f>
        <v>210630.99398363268</v>
      </c>
      <c r="G290" s="73">
        <f>-PPMT(Amort!$B$9/(12/Amort!$B$4),A290,Amort!$B$8,Amort!$B$2)</f>
        <v>13737.451732667103</v>
      </c>
      <c r="I290" s="73">
        <f t="shared" si="23"/>
        <v>13589</v>
      </c>
      <c r="K290" s="72">
        <f>Amort!$B$2/Amort!$B$8</f>
        <v>9333.3333333333339</v>
      </c>
      <c r="M290" s="22">
        <v>0</v>
      </c>
    </row>
    <row r="291" spans="1:13">
      <c r="A291" s="22">
        <v>287</v>
      </c>
      <c r="C291" s="72">
        <f>C290-CHOOSE(Amort!$B$7,G290,I290,K290,M290,E290)</f>
        <v>196893.54225096558</v>
      </c>
      <c r="G291" s="73">
        <f>-PPMT(Amort!$B$9/(12/Amort!$B$4),A291,Amort!$B$8,Amort!$B$2)</f>
        <v>13780.381269331689</v>
      </c>
      <c r="I291" s="73">
        <f t="shared" si="23"/>
        <v>13589</v>
      </c>
      <c r="K291" s="72">
        <f>Amort!$B$2/Amort!$B$8</f>
        <v>9333.3333333333339</v>
      </c>
      <c r="M291" s="22">
        <v>0</v>
      </c>
    </row>
    <row r="292" spans="1:13">
      <c r="A292" s="22">
        <v>288</v>
      </c>
      <c r="C292" s="72">
        <f>C291-CHOOSE(Amort!$B$7,G291,I291,K291,M291,E291)</f>
        <v>183113.16098163388</v>
      </c>
      <c r="G292" s="73">
        <f>-PPMT(Amort!$B$9/(12/Amort!$B$4),A292,Amort!$B$8,Amort!$B$2)</f>
        <v>13823.444960798352</v>
      </c>
      <c r="I292" s="73">
        <f t="shared" si="23"/>
        <v>13589</v>
      </c>
      <c r="K292" s="72">
        <f>Amort!$B$2/Amort!$B$8</f>
        <v>9333.3333333333339</v>
      </c>
      <c r="M292" s="22">
        <v>0</v>
      </c>
    </row>
    <row r="293" spans="1:13">
      <c r="A293" s="22">
        <v>289</v>
      </c>
      <c r="C293" s="72">
        <f>C292-CHOOSE(Amort!$B$7,G292,I292,K292,M292,E292)</f>
        <v>169289.71602083553</v>
      </c>
      <c r="G293" s="73">
        <f>-PPMT(Amort!$B$9/(12/Amort!$B$4),A293,Amort!$B$8,Amort!$B$2)</f>
        <v>13866.643226300845</v>
      </c>
      <c r="I293" s="73">
        <f t="shared" ref="I293:I304" si="24">ROUND(AVERAGE(G$293:G$304),0)</f>
        <v>14107</v>
      </c>
      <c r="K293" s="72">
        <f>Amort!$B$2/Amort!$B$8</f>
        <v>9333.3333333333339</v>
      </c>
      <c r="M293" s="22">
        <v>0</v>
      </c>
    </row>
    <row r="294" spans="1:13">
      <c r="A294" s="22">
        <v>290</v>
      </c>
      <c r="C294" s="72">
        <f>C293-CHOOSE(Amort!$B$7,G293,I293,K293,M293,E293)</f>
        <v>155423.0727945347</v>
      </c>
      <c r="G294" s="73">
        <f>-PPMT(Amort!$B$9/(12/Amort!$B$4),A294,Amort!$B$8,Amort!$B$2)</f>
        <v>13909.976486383033</v>
      </c>
      <c r="I294" s="73">
        <f t="shared" si="24"/>
        <v>14107</v>
      </c>
      <c r="K294" s="72">
        <f>Amort!$B$2/Amort!$B$8</f>
        <v>9333.3333333333339</v>
      </c>
      <c r="M294" s="22">
        <v>0</v>
      </c>
    </row>
    <row r="295" spans="1:13">
      <c r="A295" s="22">
        <v>291</v>
      </c>
      <c r="C295" s="72">
        <f>C294-CHOOSE(Amort!$B$7,G294,I294,K294,M294,E294)</f>
        <v>141513.09630815167</v>
      </c>
      <c r="G295" s="73">
        <f>-PPMT(Amort!$B$9/(12/Amort!$B$4),A295,Amort!$B$8,Amort!$B$2)</f>
        <v>13953.445162902981</v>
      </c>
      <c r="I295" s="73">
        <f t="shared" si="24"/>
        <v>14107</v>
      </c>
      <c r="K295" s="72">
        <f>Amort!$B$2/Amort!$B$8</f>
        <v>9333.3333333333339</v>
      </c>
      <c r="M295" s="22">
        <v>0</v>
      </c>
    </row>
    <row r="296" spans="1:13">
      <c r="A296" s="22">
        <v>292</v>
      </c>
      <c r="C296" s="72">
        <f>C295-CHOOSE(Amort!$B$7,G295,I295,K295,M295,E295)</f>
        <v>127559.65114524869</v>
      </c>
      <c r="G296" s="73">
        <f>-PPMT(Amort!$B$9/(12/Amort!$B$4),A296,Amort!$B$8,Amort!$B$2)</f>
        <v>13997.049679037054</v>
      </c>
      <c r="I296" s="73">
        <f t="shared" si="24"/>
        <v>14107</v>
      </c>
      <c r="K296" s="72">
        <f>Amort!$B$2/Amort!$B$8</f>
        <v>9333.3333333333339</v>
      </c>
      <c r="M296" s="22">
        <v>0</v>
      </c>
    </row>
    <row r="297" spans="1:13">
      <c r="A297" s="22">
        <v>293</v>
      </c>
      <c r="C297" s="72">
        <f>C296-CHOOSE(Amort!$B$7,G296,I296,K296,M296,E296)</f>
        <v>113562.60146621164</v>
      </c>
      <c r="G297" s="73">
        <f>-PPMT(Amort!$B$9/(12/Amort!$B$4),A297,Amort!$B$8,Amort!$B$2)</f>
        <v>14040.790459284046</v>
      </c>
      <c r="I297" s="73">
        <f t="shared" si="24"/>
        <v>14107</v>
      </c>
      <c r="K297" s="72">
        <f>Amort!$B$2/Amort!$B$8</f>
        <v>9333.3333333333339</v>
      </c>
      <c r="M297" s="22">
        <v>0</v>
      </c>
    </row>
    <row r="298" spans="1:13">
      <c r="A298" s="22">
        <v>294</v>
      </c>
      <c r="C298" s="72">
        <f>C297-CHOOSE(Amort!$B$7,G297,I297,K297,M297,E297)</f>
        <v>99521.811006927586</v>
      </c>
      <c r="G298" s="73">
        <f>-PPMT(Amort!$B$9/(12/Amort!$B$4),A298,Amort!$B$8,Amort!$B$2)</f>
        <v>14084.667929469309</v>
      </c>
      <c r="I298" s="73">
        <f t="shared" si="24"/>
        <v>14107</v>
      </c>
      <c r="K298" s="72">
        <f>Amort!$B$2/Amort!$B$8</f>
        <v>9333.3333333333339</v>
      </c>
      <c r="M298" s="22">
        <v>0</v>
      </c>
    </row>
    <row r="299" spans="1:13">
      <c r="A299" s="22">
        <v>295</v>
      </c>
      <c r="C299" s="72">
        <f>C298-CHOOSE(Amort!$B$7,G298,I298,K298,M298,E298)</f>
        <v>85437.143077458284</v>
      </c>
      <c r="G299" s="73">
        <f>-PPMT(Amort!$B$9/(12/Amort!$B$4),A299,Amort!$B$8,Amort!$B$2)</f>
        <v>14128.682516748899</v>
      </c>
      <c r="I299" s="73">
        <f t="shared" si="24"/>
        <v>14107</v>
      </c>
      <c r="K299" s="72">
        <f>Amort!$B$2/Amort!$B$8</f>
        <v>9333.3333333333339</v>
      </c>
      <c r="M299" s="22">
        <v>0</v>
      </c>
    </row>
    <row r="300" spans="1:13">
      <c r="A300" s="22">
        <v>296</v>
      </c>
      <c r="C300" s="72">
        <f>C299-CHOOSE(Amort!$B$7,G299,I299,K299,M299,E299)</f>
        <v>71308.460560709384</v>
      </c>
      <c r="G300" s="73">
        <f>-PPMT(Amort!$B$9/(12/Amort!$B$4),A300,Amort!$B$8,Amort!$B$2)</f>
        <v>14172.83464961374</v>
      </c>
      <c r="I300" s="73">
        <f t="shared" si="24"/>
        <v>14107</v>
      </c>
      <c r="K300" s="72">
        <f>Amort!$B$2/Amort!$B$8</f>
        <v>9333.3333333333339</v>
      </c>
      <c r="M300" s="22">
        <v>0</v>
      </c>
    </row>
    <row r="301" spans="1:13">
      <c r="A301" s="22">
        <v>297</v>
      </c>
      <c r="C301" s="72">
        <f>C300-CHOOSE(Amort!$B$7,G300,I300,K300,M300,E300)</f>
        <v>57135.625911095645</v>
      </c>
      <c r="G301" s="73">
        <f>-PPMT(Amort!$B$9/(12/Amort!$B$4),A301,Amort!$B$8,Amort!$B$2)</f>
        <v>14217.124757893782</v>
      </c>
      <c r="I301" s="73">
        <f t="shared" si="24"/>
        <v>14107</v>
      </c>
      <c r="K301" s="72">
        <f>Amort!$B$2/Amort!$B$8</f>
        <v>9333.3333333333339</v>
      </c>
      <c r="M301" s="22">
        <v>0</v>
      </c>
    </row>
    <row r="302" spans="1:13">
      <c r="A302" s="22">
        <v>298</v>
      </c>
      <c r="C302" s="72">
        <f>C301-CHOOSE(Amort!$B$7,G301,I301,K301,M301,E301)</f>
        <v>42918.501153201862</v>
      </c>
      <c r="G302" s="73">
        <f>-PPMT(Amort!$B$9/(12/Amort!$B$4),A302,Amort!$B$8,Amort!$B$2)</f>
        <v>14261.553272762201</v>
      </c>
      <c r="I302" s="73">
        <f t="shared" si="24"/>
        <v>14107</v>
      </c>
      <c r="K302" s="72">
        <f>Amort!$B$2/Amort!$B$8</f>
        <v>9333.3333333333339</v>
      </c>
      <c r="M302" s="22">
        <v>0</v>
      </c>
    </row>
    <row r="303" spans="1:13">
      <c r="A303" s="22">
        <v>299</v>
      </c>
      <c r="C303" s="72">
        <f>C302-CHOOSE(Amort!$B$7,G302,I302,K302,M302,E302)</f>
        <v>28656.94788043966</v>
      </c>
      <c r="G303" s="73">
        <f>-PPMT(Amort!$B$9/(12/Amort!$B$4),A303,Amort!$B$8,Amort!$B$2)</f>
        <v>14306.120626739583</v>
      </c>
      <c r="I303" s="73">
        <f t="shared" si="24"/>
        <v>14107</v>
      </c>
      <c r="K303" s="72">
        <f>Amort!$B$2/Amort!$B$8</f>
        <v>9333.3333333333339</v>
      </c>
      <c r="M303" s="22">
        <v>0</v>
      </c>
    </row>
    <row r="304" spans="1:13">
      <c r="A304" s="22">
        <v>300</v>
      </c>
      <c r="C304" s="72">
        <f>C303-CHOOSE(Amort!$B$7,G303,I303,K303,M303,E303)</f>
        <v>14350.827253700078</v>
      </c>
      <c r="G304" s="73">
        <f>-PPMT(Amort!$B$9/(12/Amort!$B$4),A304,Amort!$B$8,Amort!$B$2)</f>
        <v>14350.827253698144</v>
      </c>
      <c r="I304" s="73">
        <f t="shared" si="24"/>
        <v>14107</v>
      </c>
      <c r="K304" s="72">
        <f>Amort!$B$2/Amort!$B$8</f>
        <v>9333.3333333333339</v>
      </c>
      <c r="M304" s="22">
        <v>0</v>
      </c>
    </row>
    <row r="305" spans="1:13">
      <c r="A305" s="22">
        <v>301</v>
      </c>
      <c r="C305" s="72">
        <f>C304-CHOOSE(Amort!$B$7,G304,I304,K304,M304,E304)</f>
        <v>1.9335857359692454E-9</v>
      </c>
      <c r="G305" s="73" t="e">
        <f>-PPMT(Amort!$B$9/(12/Amort!$B$4),A305,Amort!$B$8,Amort!$B$2)</f>
        <v>#NUM!</v>
      </c>
      <c r="I305" s="73" t="e">
        <f t="shared" ref="I305:I316" si="25">ROUND(AVERAGE(G$305:G$316),0)</f>
        <v>#NUM!</v>
      </c>
      <c r="K305" s="72">
        <f>Amort!$B$2/Amort!$B$8</f>
        <v>9333.3333333333339</v>
      </c>
      <c r="M305" s="22">
        <v>0</v>
      </c>
    </row>
    <row r="306" spans="1:13">
      <c r="A306" s="22">
        <v>302</v>
      </c>
      <c r="C306" s="72" t="e">
        <f>C305-CHOOSE(Amort!$B$7,G305,I305,K305,M305,E305)</f>
        <v>#NUM!</v>
      </c>
      <c r="G306" s="73" t="e">
        <f>-PPMT(Amort!$B$9/(12/Amort!$B$4),A306,Amort!$B$8,Amort!$B$2)</f>
        <v>#NUM!</v>
      </c>
      <c r="I306" s="73" t="e">
        <f t="shared" si="25"/>
        <v>#NUM!</v>
      </c>
      <c r="K306" s="72">
        <f>Amort!$B$2/Amort!$B$8</f>
        <v>9333.3333333333339</v>
      </c>
      <c r="M306" s="22">
        <v>0</v>
      </c>
    </row>
    <row r="307" spans="1:13">
      <c r="A307" s="22">
        <v>303</v>
      </c>
      <c r="C307" s="72" t="e">
        <f>C306-CHOOSE(Amort!$B$7,G306,I306,K306,M306,E306)</f>
        <v>#NUM!</v>
      </c>
      <c r="G307" s="73" t="e">
        <f>-PPMT(Amort!$B$9/(12/Amort!$B$4),A307,Amort!$B$8,Amort!$B$2)</f>
        <v>#NUM!</v>
      </c>
      <c r="I307" s="73" t="e">
        <f t="shared" si="25"/>
        <v>#NUM!</v>
      </c>
      <c r="K307" s="72">
        <f>Amort!$B$2/Amort!$B$8</f>
        <v>9333.3333333333339</v>
      </c>
      <c r="M307" s="22">
        <v>0</v>
      </c>
    </row>
    <row r="308" spans="1:13">
      <c r="A308" s="22">
        <v>304</v>
      </c>
      <c r="C308" s="72" t="e">
        <f>C307-CHOOSE(Amort!$B$7,G307,I307,K307,M307,E307)</f>
        <v>#NUM!</v>
      </c>
      <c r="G308" s="73" t="e">
        <f>-PPMT(Amort!$B$9/(12/Amort!$B$4),A308,Amort!$B$8,Amort!$B$2)</f>
        <v>#NUM!</v>
      </c>
      <c r="I308" s="73" t="e">
        <f t="shared" si="25"/>
        <v>#NUM!</v>
      </c>
      <c r="K308" s="72">
        <f>Amort!$B$2/Amort!$B$8</f>
        <v>9333.3333333333339</v>
      </c>
      <c r="M308" s="22">
        <v>0</v>
      </c>
    </row>
    <row r="309" spans="1:13">
      <c r="A309" s="22">
        <v>305</v>
      </c>
      <c r="C309" s="72" t="e">
        <f>C308-CHOOSE(Amort!$B$7,G308,I308,K308,M308,E308)</f>
        <v>#NUM!</v>
      </c>
      <c r="G309" s="73" t="e">
        <f>-PPMT(Amort!$B$9/(12/Amort!$B$4),A309,Amort!$B$8,Amort!$B$2)</f>
        <v>#NUM!</v>
      </c>
      <c r="I309" s="73" t="e">
        <f t="shared" si="25"/>
        <v>#NUM!</v>
      </c>
      <c r="K309" s="72">
        <f>Amort!$B$2/Amort!$B$8</f>
        <v>9333.3333333333339</v>
      </c>
      <c r="M309" s="22">
        <v>0</v>
      </c>
    </row>
    <row r="310" spans="1:13">
      <c r="A310" s="22">
        <v>306</v>
      </c>
      <c r="C310" s="72" t="e">
        <f>C309-CHOOSE(Amort!$B$7,G309,I309,K309,M309,E309)</f>
        <v>#NUM!</v>
      </c>
      <c r="G310" s="73" t="e">
        <f>-PPMT(Amort!$B$9/(12/Amort!$B$4),A310,Amort!$B$8,Amort!$B$2)</f>
        <v>#NUM!</v>
      </c>
      <c r="I310" s="73" t="e">
        <f t="shared" si="25"/>
        <v>#NUM!</v>
      </c>
      <c r="K310" s="72">
        <f>Amort!$B$2/Amort!$B$8</f>
        <v>9333.3333333333339</v>
      </c>
      <c r="M310" s="22">
        <v>0</v>
      </c>
    </row>
    <row r="311" spans="1:13">
      <c r="A311" s="22">
        <v>307</v>
      </c>
      <c r="C311" s="72" t="e">
        <f>C310-CHOOSE(Amort!$B$7,G310,I310,K310,M310,E310)</f>
        <v>#NUM!</v>
      </c>
      <c r="G311" s="73" t="e">
        <f>-PPMT(Amort!$B$9/(12/Amort!$B$4),A311,Amort!$B$8,Amort!$B$2)</f>
        <v>#NUM!</v>
      </c>
      <c r="I311" s="73" t="e">
        <f t="shared" si="25"/>
        <v>#NUM!</v>
      </c>
      <c r="K311" s="72">
        <f>Amort!$B$2/Amort!$B$8</f>
        <v>9333.3333333333339</v>
      </c>
      <c r="M311" s="22">
        <v>0</v>
      </c>
    </row>
    <row r="312" spans="1:13">
      <c r="A312" s="22">
        <v>308</v>
      </c>
      <c r="C312" s="72" t="e">
        <f>C311-CHOOSE(Amort!$B$7,G311,I311,K311,M311,E311)</f>
        <v>#NUM!</v>
      </c>
      <c r="G312" s="73" t="e">
        <f>-PPMT(Amort!$B$9/(12/Amort!$B$4),A312,Amort!$B$8,Amort!$B$2)</f>
        <v>#NUM!</v>
      </c>
      <c r="I312" s="73" t="e">
        <f t="shared" si="25"/>
        <v>#NUM!</v>
      </c>
      <c r="K312" s="72">
        <f>Amort!$B$2/Amort!$B$8</f>
        <v>9333.3333333333339</v>
      </c>
      <c r="M312" s="22">
        <v>0</v>
      </c>
    </row>
    <row r="313" spans="1:13">
      <c r="A313" s="22">
        <v>309</v>
      </c>
      <c r="C313" s="72" t="e">
        <f>C312-CHOOSE(Amort!$B$7,G312,I312,K312,M312,E312)</f>
        <v>#NUM!</v>
      </c>
      <c r="G313" s="73" t="e">
        <f>-PPMT(Amort!$B$9/(12/Amort!$B$4),A313,Amort!$B$8,Amort!$B$2)</f>
        <v>#NUM!</v>
      </c>
      <c r="I313" s="73" t="e">
        <f t="shared" si="25"/>
        <v>#NUM!</v>
      </c>
      <c r="K313" s="72">
        <f>Amort!$B$2/Amort!$B$8</f>
        <v>9333.3333333333339</v>
      </c>
      <c r="M313" s="22">
        <v>0</v>
      </c>
    </row>
    <row r="314" spans="1:13">
      <c r="A314" s="22">
        <v>310</v>
      </c>
      <c r="C314" s="72" t="e">
        <f>C313-CHOOSE(Amort!$B$7,G313,I313,K313,M313,E313)</f>
        <v>#NUM!</v>
      </c>
      <c r="G314" s="73" t="e">
        <f>-PPMT(Amort!$B$9/(12/Amort!$B$4),A314,Amort!$B$8,Amort!$B$2)</f>
        <v>#NUM!</v>
      </c>
      <c r="I314" s="73" t="e">
        <f t="shared" si="25"/>
        <v>#NUM!</v>
      </c>
      <c r="K314" s="72">
        <f>Amort!$B$2/Amort!$B$8</f>
        <v>9333.3333333333339</v>
      </c>
      <c r="M314" s="22">
        <v>0</v>
      </c>
    </row>
    <row r="315" spans="1:13">
      <c r="A315" s="22">
        <v>311</v>
      </c>
      <c r="C315" s="72" t="e">
        <f>C314-CHOOSE(Amort!$B$7,G314,I314,K314,M314,E314)</f>
        <v>#NUM!</v>
      </c>
      <c r="G315" s="73" t="e">
        <f>-PPMT(Amort!$B$9/(12/Amort!$B$4),A315,Amort!$B$8,Amort!$B$2)</f>
        <v>#NUM!</v>
      </c>
      <c r="I315" s="73" t="e">
        <f t="shared" si="25"/>
        <v>#NUM!</v>
      </c>
      <c r="K315" s="72">
        <f>Amort!$B$2/Amort!$B$8</f>
        <v>9333.3333333333339</v>
      </c>
      <c r="M315" s="22">
        <v>0</v>
      </c>
    </row>
    <row r="316" spans="1:13">
      <c r="A316" s="22">
        <v>312</v>
      </c>
      <c r="C316" s="72" t="e">
        <f>C315-CHOOSE(Amort!$B$7,G315,I315,K315,M315,E315)</f>
        <v>#NUM!</v>
      </c>
      <c r="G316" s="73" t="e">
        <f>-PPMT(Amort!$B$9/(12/Amort!$B$4),A316,Amort!$B$8,Amort!$B$2)</f>
        <v>#NUM!</v>
      </c>
      <c r="I316" s="73" t="e">
        <f t="shared" si="25"/>
        <v>#NUM!</v>
      </c>
      <c r="K316" s="72">
        <f>Amort!$B$2/Amort!$B$8</f>
        <v>9333.3333333333339</v>
      </c>
      <c r="M316" s="22">
        <v>0</v>
      </c>
    </row>
    <row r="317" spans="1:13">
      <c r="A317" s="22">
        <v>313</v>
      </c>
      <c r="C317" s="72" t="e">
        <f>C316-CHOOSE(Amort!$B$7,G316,I316,K316,M316,E316)</f>
        <v>#NUM!</v>
      </c>
      <c r="G317" s="73" t="e">
        <f>-PPMT(Amort!$B$9/(12/Amort!$B$4),A317,Amort!$B$8,Amort!$B$2)</f>
        <v>#NUM!</v>
      </c>
      <c r="I317" s="73" t="e">
        <f t="shared" ref="I317:I328" si="26">ROUND(AVERAGE(G$317:G$328),0)</f>
        <v>#NUM!</v>
      </c>
      <c r="K317" s="72">
        <f>Amort!$B$2/Amort!$B$8</f>
        <v>9333.3333333333339</v>
      </c>
      <c r="M317" s="22">
        <v>0</v>
      </c>
    </row>
    <row r="318" spans="1:13">
      <c r="A318" s="22">
        <v>314</v>
      </c>
      <c r="C318" s="72" t="e">
        <f>C317-CHOOSE(Amort!$B$7,G317,I317,K317,M317,E317)</f>
        <v>#NUM!</v>
      </c>
      <c r="G318" s="73" t="e">
        <f>-PPMT(Amort!$B$9/(12/Amort!$B$4),A318,Amort!$B$8,Amort!$B$2)</f>
        <v>#NUM!</v>
      </c>
      <c r="I318" s="73" t="e">
        <f t="shared" si="26"/>
        <v>#NUM!</v>
      </c>
      <c r="K318" s="72">
        <f>Amort!$B$2/Amort!$B$8</f>
        <v>9333.3333333333339</v>
      </c>
      <c r="M318" s="22">
        <v>0</v>
      </c>
    </row>
    <row r="319" spans="1:13">
      <c r="A319" s="22">
        <v>315</v>
      </c>
      <c r="C319" s="72" t="e">
        <f>C318-CHOOSE(Amort!$B$7,G318,I318,K318,M318,E318)</f>
        <v>#NUM!</v>
      </c>
      <c r="G319" s="73" t="e">
        <f>-PPMT(Amort!$B$9/(12/Amort!$B$4),A319,Amort!$B$8,Amort!$B$2)</f>
        <v>#NUM!</v>
      </c>
      <c r="I319" s="73" t="e">
        <f t="shared" si="26"/>
        <v>#NUM!</v>
      </c>
      <c r="K319" s="72">
        <f>Amort!$B$2/Amort!$B$8</f>
        <v>9333.3333333333339</v>
      </c>
      <c r="M319" s="22">
        <v>0</v>
      </c>
    </row>
    <row r="320" spans="1:13">
      <c r="A320" s="22">
        <v>316</v>
      </c>
      <c r="C320" s="72" t="e">
        <f>C319-CHOOSE(Amort!$B$7,G319,I319,K319,M319,E319)</f>
        <v>#NUM!</v>
      </c>
      <c r="G320" s="73" t="e">
        <f>-PPMT(Amort!$B$9/(12/Amort!$B$4),A320,Amort!$B$8,Amort!$B$2)</f>
        <v>#NUM!</v>
      </c>
      <c r="I320" s="73" t="e">
        <f t="shared" si="26"/>
        <v>#NUM!</v>
      </c>
      <c r="K320" s="72">
        <f>Amort!$B$2/Amort!$B$8</f>
        <v>9333.3333333333339</v>
      </c>
      <c r="M320" s="22">
        <v>0</v>
      </c>
    </row>
    <row r="321" spans="1:13">
      <c r="A321" s="22">
        <v>317</v>
      </c>
      <c r="C321" s="72" t="e">
        <f>C320-CHOOSE(Amort!$B$7,G320,I320,K320,M320,E320)</f>
        <v>#NUM!</v>
      </c>
      <c r="G321" s="73" t="e">
        <f>-PPMT(Amort!$B$9/(12/Amort!$B$4),A321,Amort!$B$8,Amort!$B$2)</f>
        <v>#NUM!</v>
      </c>
      <c r="I321" s="73" t="e">
        <f t="shared" si="26"/>
        <v>#NUM!</v>
      </c>
      <c r="K321" s="72">
        <f>Amort!$B$2/Amort!$B$8</f>
        <v>9333.3333333333339</v>
      </c>
      <c r="M321" s="22">
        <v>0</v>
      </c>
    </row>
    <row r="322" spans="1:13">
      <c r="A322" s="22">
        <v>318</v>
      </c>
      <c r="C322" s="72" t="e">
        <f>C321-CHOOSE(Amort!$B$7,G321,I321,K321,M321,E321)</f>
        <v>#NUM!</v>
      </c>
      <c r="G322" s="73" t="e">
        <f>-PPMT(Amort!$B$9/(12/Amort!$B$4),A322,Amort!$B$8,Amort!$B$2)</f>
        <v>#NUM!</v>
      </c>
      <c r="I322" s="73" t="e">
        <f t="shared" si="26"/>
        <v>#NUM!</v>
      </c>
      <c r="K322" s="72">
        <f>Amort!$B$2/Amort!$B$8</f>
        <v>9333.3333333333339</v>
      </c>
      <c r="M322" s="22">
        <v>0</v>
      </c>
    </row>
    <row r="323" spans="1:13">
      <c r="A323" s="22">
        <v>319</v>
      </c>
      <c r="C323" s="72" t="e">
        <f>C322-CHOOSE(Amort!$B$7,G322,I322,K322,M322,E322)</f>
        <v>#NUM!</v>
      </c>
      <c r="G323" s="73" t="e">
        <f>-PPMT(Amort!$B$9/(12/Amort!$B$4),A323,Amort!$B$8,Amort!$B$2)</f>
        <v>#NUM!</v>
      </c>
      <c r="I323" s="73" t="e">
        <f t="shared" si="26"/>
        <v>#NUM!</v>
      </c>
      <c r="K323" s="72">
        <f>Amort!$B$2/Amort!$B$8</f>
        <v>9333.3333333333339</v>
      </c>
      <c r="M323" s="22">
        <v>0</v>
      </c>
    </row>
    <row r="324" spans="1:13">
      <c r="A324" s="22">
        <v>320</v>
      </c>
      <c r="C324" s="72" t="e">
        <f>C323-CHOOSE(Amort!$B$7,G323,I323,K323,M323,E323)</f>
        <v>#NUM!</v>
      </c>
      <c r="G324" s="73" t="e">
        <f>-PPMT(Amort!$B$9/(12/Amort!$B$4),A324,Amort!$B$8,Amort!$B$2)</f>
        <v>#NUM!</v>
      </c>
      <c r="I324" s="73" t="e">
        <f t="shared" si="26"/>
        <v>#NUM!</v>
      </c>
      <c r="K324" s="72">
        <f>Amort!$B$2/Amort!$B$8</f>
        <v>9333.3333333333339</v>
      </c>
      <c r="M324" s="22">
        <v>0</v>
      </c>
    </row>
    <row r="325" spans="1:13">
      <c r="A325" s="22">
        <v>321</v>
      </c>
      <c r="C325" s="72" t="e">
        <f>C324-CHOOSE(Amort!$B$7,G324,I324,K324,M324,E324)</f>
        <v>#NUM!</v>
      </c>
      <c r="G325" s="73" t="e">
        <f>-PPMT(Amort!$B$9/(12/Amort!$B$4),A325,Amort!$B$8,Amort!$B$2)</f>
        <v>#NUM!</v>
      </c>
      <c r="I325" s="73" t="e">
        <f t="shared" si="26"/>
        <v>#NUM!</v>
      </c>
      <c r="K325" s="72">
        <f>Amort!$B$2/Amort!$B$8</f>
        <v>9333.3333333333339</v>
      </c>
      <c r="M325" s="22">
        <v>0</v>
      </c>
    </row>
    <row r="326" spans="1:13">
      <c r="A326" s="22">
        <v>322</v>
      </c>
      <c r="C326" s="72" t="e">
        <f>C325-CHOOSE(Amort!$B$7,G325,I325,K325,M325,E325)</f>
        <v>#NUM!</v>
      </c>
      <c r="G326" s="73" t="e">
        <f>-PPMT(Amort!$B$9/(12/Amort!$B$4),A326,Amort!$B$8,Amort!$B$2)</f>
        <v>#NUM!</v>
      </c>
      <c r="I326" s="73" t="e">
        <f t="shared" si="26"/>
        <v>#NUM!</v>
      </c>
      <c r="K326" s="72">
        <f>Amort!$B$2/Amort!$B$8</f>
        <v>9333.3333333333339</v>
      </c>
      <c r="M326" s="22">
        <v>0</v>
      </c>
    </row>
    <row r="327" spans="1:13">
      <c r="A327" s="22">
        <v>323</v>
      </c>
      <c r="C327" s="72" t="e">
        <f>C326-CHOOSE(Amort!$B$7,G326,I326,K326,M326,E326)</f>
        <v>#NUM!</v>
      </c>
      <c r="G327" s="73" t="e">
        <f>-PPMT(Amort!$B$9/(12/Amort!$B$4),A327,Amort!$B$8,Amort!$B$2)</f>
        <v>#NUM!</v>
      </c>
      <c r="I327" s="73" t="e">
        <f t="shared" si="26"/>
        <v>#NUM!</v>
      </c>
      <c r="K327" s="72">
        <f>Amort!$B$2/Amort!$B$8</f>
        <v>9333.3333333333339</v>
      </c>
      <c r="M327" s="22">
        <v>0</v>
      </c>
    </row>
    <row r="328" spans="1:13">
      <c r="A328" s="22">
        <v>324</v>
      </c>
      <c r="C328" s="72" t="e">
        <f>C327-CHOOSE(Amort!$B$7,G327,I327,K327,M327,E327)</f>
        <v>#NUM!</v>
      </c>
      <c r="G328" s="73" t="e">
        <f>-PPMT(Amort!$B$9/(12/Amort!$B$4),A328,Amort!$B$8,Amort!$B$2)</f>
        <v>#NUM!</v>
      </c>
      <c r="I328" s="73" t="e">
        <f t="shared" si="26"/>
        <v>#NUM!</v>
      </c>
      <c r="K328" s="72">
        <f>Amort!$B$2/Amort!$B$8</f>
        <v>9333.3333333333339</v>
      </c>
      <c r="M328" s="22">
        <v>0</v>
      </c>
    </row>
    <row r="329" spans="1:13">
      <c r="A329" s="22">
        <v>325</v>
      </c>
      <c r="C329" s="72" t="e">
        <f>C328-CHOOSE(Amort!$B$7,G328,I328,K328,M328,E328)</f>
        <v>#NUM!</v>
      </c>
      <c r="G329" s="73" t="e">
        <f>-PPMT(Amort!$B$9/(12/Amort!$B$4),A329,Amort!$B$8,Amort!$B$2)</f>
        <v>#NUM!</v>
      </c>
      <c r="I329" s="73" t="e">
        <f t="shared" ref="I329:I340" si="27">ROUND(AVERAGE(G$328:G$340),0)</f>
        <v>#NUM!</v>
      </c>
      <c r="K329" s="72">
        <f>Amort!$B$2/Amort!$B$8</f>
        <v>9333.3333333333339</v>
      </c>
      <c r="M329" s="22">
        <v>0</v>
      </c>
    </row>
    <row r="330" spans="1:13">
      <c r="A330" s="22">
        <v>326</v>
      </c>
      <c r="C330" s="72" t="e">
        <f>C329-CHOOSE(Amort!$B$7,G329,I329,K329,M329,E329)</f>
        <v>#NUM!</v>
      </c>
      <c r="G330" s="73" t="e">
        <f>-PPMT(Amort!$B$9/(12/Amort!$B$4),A330,Amort!$B$8,Amort!$B$2)</f>
        <v>#NUM!</v>
      </c>
      <c r="I330" s="73" t="e">
        <f t="shared" si="27"/>
        <v>#NUM!</v>
      </c>
      <c r="K330" s="72">
        <f>Amort!$B$2/Amort!$B$8</f>
        <v>9333.3333333333339</v>
      </c>
      <c r="M330" s="22">
        <v>0</v>
      </c>
    </row>
    <row r="331" spans="1:13">
      <c r="A331" s="22">
        <v>327</v>
      </c>
      <c r="C331" s="72" t="e">
        <f>C330-CHOOSE(Amort!$B$7,G330,I330,K330,M330,E330)</f>
        <v>#NUM!</v>
      </c>
      <c r="G331" s="73" t="e">
        <f>-PPMT(Amort!$B$9/(12/Amort!$B$4),A331,Amort!$B$8,Amort!$B$2)</f>
        <v>#NUM!</v>
      </c>
      <c r="I331" s="73" t="e">
        <f t="shared" si="27"/>
        <v>#NUM!</v>
      </c>
      <c r="K331" s="72">
        <f>Amort!$B$2/Amort!$B$8</f>
        <v>9333.3333333333339</v>
      </c>
      <c r="M331" s="22">
        <v>0</v>
      </c>
    </row>
    <row r="332" spans="1:13">
      <c r="A332" s="22">
        <v>328</v>
      </c>
      <c r="C332" s="72" t="e">
        <f>C331-CHOOSE(Amort!$B$7,G331,I331,K331,M331,E331)</f>
        <v>#NUM!</v>
      </c>
      <c r="G332" s="73" t="e">
        <f>-PPMT(Amort!$B$9/(12/Amort!$B$4),A332,Amort!$B$8,Amort!$B$2)</f>
        <v>#NUM!</v>
      </c>
      <c r="I332" s="73" t="e">
        <f t="shared" si="27"/>
        <v>#NUM!</v>
      </c>
      <c r="K332" s="72">
        <f>Amort!$B$2/Amort!$B$8</f>
        <v>9333.3333333333339</v>
      </c>
      <c r="M332" s="22">
        <v>0</v>
      </c>
    </row>
    <row r="333" spans="1:13">
      <c r="A333" s="22">
        <v>329</v>
      </c>
      <c r="C333" s="72" t="e">
        <f>C332-CHOOSE(Amort!$B$7,G332,I332,K332,M332,E332)</f>
        <v>#NUM!</v>
      </c>
      <c r="G333" s="73" t="e">
        <f>-PPMT(Amort!$B$9/(12/Amort!$B$4),A333,Amort!$B$8,Amort!$B$2)</f>
        <v>#NUM!</v>
      </c>
      <c r="I333" s="73" t="e">
        <f t="shared" si="27"/>
        <v>#NUM!</v>
      </c>
      <c r="K333" s="72">
        <f>Amort!$B$2/Amort!$B$8</f>
        <v>9333.3333333333339</v>
      </c>
      <c r="M333" s="22">
        <v>0</v>
      </c>
    </row>
    <row r="334" spans="1:13">
      <c r="A334" s="22">
        <v>330</v>
      </c>
      <c r="C334" s="72" t="e">
        <f>C333-CHOOSE(Amort!$B$7,G333,I333,K333,M333,E333)</f>
        <v>#NUM!</v>
      </c>
      <c r="G334" s="73" t="e">
        <f>-PPMT(Amort!$B$9/(12/Amort!$B$4),A334,Amort!$B$8,Amort!$B$2)</f>
        <v>#NUM!</v>
      </c>
      <c r="I334" s="73" t="e">
        <f t="shared" si="27"/>
        <v>#NUM!</v>
      </c>
      <c r="K334" s="72">
        <f>Amort!$B$2/Amort!$B$8</f>
        <v>9333.3333333333339</v>
      </c>
      <c r="M334" s="22">
        <v>0</v>
      </c>
    </row>
    <row r="335" spans="1:13">
      <c r="A335" s="22">
        <v>331</v>
      </c>
      <c r="C335" s="72" t="e">
        <f>C334-CHOOSE(Amort!$B$7,G334,I334,K334,M334,E334)</f>
        <v>#NUM!</v>
      </c>
      <c r="G335" s="73" t="e">
        <f>-PPMT(Amort!$B$9/(12/Amort!$B$4),A335,Amort!$B$8,Amort!$B$2)</f>
        <v>#NUM!</v>
      </c>
      <c r="I335" s="73" t="e">
        <f t="shared" si="27"/>
        <v>#NUM!</v>
      </c>
      <c r="K335" s="72">
        <f>Amort!$B$2/Amort!$B$8</f>
        <v>9333.3333333333339</v>
      </c>
      <c r="M335" s="22">
        <v>0</v>
      </c>
    </row>
    <row r="336" spans="1:13">
      <c r="A336" s="22">
        <v>332</v>
      </c>
      <c r="C336" s="72" t="e">
        <f>C335-CHOOSE(Amort!$B$7,G335,I335,K335,M335,E335)</f>
        <v>#NUM!</v>
      </c>
      <c r="G336" s="73" t="e">
        <f>-PPMT(Amort!$B$9/(12/Amort!$B$4),A336,Amort!$B$8,Amort!$B$2)</f>
        <v>#NUM!</v>
      </c>
      <c r="I336" s="73" t="e">
        <f t="shared" si="27"/>
        <v>#NUM!</v>
      </c>
      <c r="K336" s="72">
        <f>Amort!$B$2/Amort!$B$8</f>
        <v>9333.3333333333339</v>
      </c>
      <c r="M336" s="22">
        <v>0</v>
      </c>
    </row>
    <row r="337" spans="1:13">
      <c r="A337" s="22">
        <v>333</v>
      </c>
      <c r="C337" s="72" t="e">
        <f>C336-CHOOSE(Amort!$B$7,G336,I336,K336,M336,E336)</f>
        <v>#NUM!</v>
      </c>
      <c r="G337" s="73" t="e">
        <f>-PPMT(Amort!$B$9/(12/Amort!$B$4),A337,Amort!$B$8,Amort!$B$2)</f>
        <v>#NUM!</v>
      </c>
      <c r="I337" s="73" t="e">
        <f t="shared" si="27"/>
        <v>#NUM!</v>
      </c>
      <c r="K337" s="72">
        <f>Amort!$B$2/Amort!$B$8</f>
        <v>9333.3333333333339</v>
      </c>
      <c r="M337" s="22">
        <v>0</v>
      </c>
    </row>
    <row r="338" spans="1:13">
      <c r="A338" s="22">
        <v>334</v>
      </c>
      <c r="C338" s="72" t="e">
        <f>C337-CHOOSE(Amort!$B$7,G337,I337,K337,M337,E337)</f>
        <v>#NUM!</v>
      </c>
      <c r="G338" s="73" t="e">
        <f>-PPMT(Amort!$B$9/(12/Amort!$B$4),A338,Amort!$B$8,Amort!$B$2)</f>
        <v>#NUM!</v>
      </c>
      <c r="I338" s="73" t="e">
        <f t="shared" si="27"/>
        <v>#NUM!</v>
      </c>
      <c r="K338" s="72">
        <f>Amort!$B$2/Amort!$B$8</f>
        <v>9333.3333333333339</v>
      </c>
      <c r="M338" s="22">
        <v>0</v>
      </c>
    </row>
    <row r="339" spans="1:13">
      <c r="A339" s="22">
        <v>335</v>
      </c>
      <c r="C339" s="72" t="e">
        <f>C338-CHOOSE(Amort!$B$7,G338,I338,K338,M338,E338)</f>
        <v>#NUM!</v>
      </c>
      <c r="G339" s="73" t="e">
        <f>-PPMT(Amort!$B$9/(12/Amort!$B$4),A339,Amort!$B$8,Amort!$B$2)</f>
        <v>#NUM!</v>
      </c>
      <c r="I339" s="73" t="e">
        <f t="shared" si="27"/>
        <v>#NUM!</v>
      </c>
      <c r="K339" s="72">
        <f>Amort!$B$2/Amort!$B$8</f>
        <v>9333.3333333333339</v>
      </c>
      <c r="M339" s="22">
        <v>0</v>
      </c>
    </row>
    <row r="340" spans="1:13">
      <c r="A340" s="22">
        <v>336</v>
      </c>
      <c r="C340" s="72" t="e">
        <f>C339-CHOOSE(Amort!$B$7,G339,I339,K339,M339,E339)</f>
        <v>#NUM!</v>
      </c>
      <c r="G340" s="73" t="e">
        <f>-PPMT(Amort!$B$9/(12/Amort!$B$4),A340,Amort!$B$8,Amort!$B$2)</f>
        <v>#NUM!</v>
      </c>
      <c r="I340" s="73" t="e">
        <f t="shared" si="27"/>
        <v>#NUM!</v>
      </c>
      <c r="K340" s="72">
        <f>Amort!$B$2/Amort!$B$8</f>
        <v>9333.3333333333339</v>
      </c>
      <c r="M340" s="22">
        <v>0</v>
      </c>
    </row>
    <row r="341" spans="1:13">
      <c r="A341" s="22">
        <v>337</v>
      </c>
      <c r="C341" s="72" t="e">
        <f>C340-CHOOSE(Amort!$B$7,G340,I340,K340,M340,E340)</f>
        <v>#NUM!</v>
      </c>
      <c r="G341" s="73" t="e">
        <f>-PPMT(Amort!$B$9/(12/Amort!$B$4),A341,Amort!$B$8,Amort!$B$2)</f>
        <v>#NUM!</v>
      </c>
      <c r="I341" s="73" t="e">
        <f t="shared" ref="I341:I352" si="28">ROUND(AVERAGE(G$341:G$352),0)</f>
        <v>#NUM!</v>
      </c>
      <c r="K341" s="72">
        <f>Amort!$B$2/Amort!$B$8</f>
        <v>9333.3333333333339</v>
      </c>
      <c r="M341" s="22">
        <v>0</v>
      </c>
    </row>
    <row r="342" spans="1:13">
      <c r="A342" s="22">
        <v>338</v>
      </c>
      <c r="C342" s="72" t="e">
        <f>C341-CHOOSE(Amort!$B$7,G341,I341,K341,M341,E341)</f>
        <v>#NUM!</v>
      </c>
      <c r="G342" s="73" t="e">
        <f>-PPMT(Amort!$B$9/(12/Amort!$B$4),A342,Amort!$B$8,Amort!$B$2)</f>
        <v>#NUM!</v>
      </c>
      <c r="I342" s="73" t="e">
        <f t="shared" si="28"/>
        <v>#NUM!</v>
      </c>
      <c r="K342" s="72">
        <f>Amort!$B$2/Amort!$B$8</f>
        <v>9333.3333333333339</v>
      </c>
      <c r="M342" s="22">
        <v>0</v>
      </c>
    </row>
    <row r="343" spans="1:13">
      <c r="A343" s="22">
        <v>339</v>
      </c>
      <c r="C343" s="72" t="e">
        <f>C342-CHOOSE(Amort!$B$7,G342,I342,K342,M342,E342)</f>
        <v>#NUM!</v>
      </c>
      <c r="G343" s="73" t="e">
        <f>-PPMT(Amort!$B$9/(12/Amort!$B$4),A343,Amort!$B$8,Amort!$B$2)</f>
        <v>#NUM!</v>
      </c>
      <c r="I343" s="73" t="e">
        <f t="shared" si="28"/>
        <v>#NUM!</v>
      </c>
      <c r="K343" s="72">
        <f>Amort!$B$2/Amort!$B$8</f>
        <v>9333.3333333333339</v>
      </c>
      <c r="M343" s="22">
        <v>0</v>
      </c>
    </row>
    <row r="344" spans="1:13">
      <c r="A344" s="22">
        <v>340</v>
      </c>
      <c r="C344" s="72" t="e">
        <f>C343-CHOOSE(Amort!$B$7,G343,I343,K343,M343,E343)</f>
        <v>#NUM!</v>
      </c>
      <c r="G344" s="73" t="e">
        <f>-PPMT(Amort!$B$9/(12/Amort!$B$4),A344,Amort!$B$8,Amort!$B$2)</f>
        <v>#NUM!</v>
      </c>
      <c r="I344" s="73" t="e">
        <f t="shared" si="28"/>
        <v>#NUM!</v>
      </c>
      <c r="K344" s="72">
        <f>Amort!$B$2/Amort!$B$8</f>
        <v>9333.3333333333339</v>
      </c>
      <c r="M344" s="22">
        <v>0</v>
      </c>
    </row>
    <row r="345" spans="1:13">
      <c r="A345" s="22">
        <v>341</v>
      </c>
      <c r="C345" s="72" t="e">
        <f>C344-CHOOSE(Amort!$B$7,G344,I344,K344,M344,E344)</f>
        <v>#NUM!</v>
      </c>
      <c r="G345" s="73" t="e">
        <f>-PPMT(Amort!$B$9/(12/Amort!$B$4),A345,Amort!$B$8,Amort!$B$2)</f>
        <v>#NUM!</v>
      </c>
      <c r="I345" s="73" t="e">
        <f t="shared" si="28"/>
        <v>#NUM!</v>
      </c>
      <c r="K345" s="72">
        <f>Amort!$B$2/Amort!$B$8</f>
        <v>9333.3333333333339</v>
      </c>
      <c r="M345" s="22">
        <v>0</v>
      </c>
    </row>
    <row r="346" spans="1:13">
      <c r="A346" s="22">
        <v>342</v>
      </c>
      <c r="C346" s="72" t="e">
        <f>C345-CHOOSE(Amort!$B$7,G345,I345,K345,M345,E345)</f>
        <v>#NUM!</v>
      </c>
      <c r="G346" s="73" t="e">
        <f>-PPMT(Amort!$B$9/(12/Amort!$B$4),A346,Amort!$B$8,Amort!$B$2)</f>
        <v>#NUM!</v>
      </c>
      <c r="I346" s="73" t="e">
        <f t="shared" si="28"/>
        <v>#NUM!</v>
      </c>
      <c r="K346" s="72">
        <f>Amort!$B$2/Amort!$B$8</f>
        <v>9333.3333333333339</v>
      </c>
      <c r="M346" s="22">
        <v>0</v>
      </c>
    </row>
    <row r="347" spans="1:13">
      <c r="A347" s="22">
        <v>343</v>
      </c>
      <c r="C347" s="72" t="e">
        <f>C346-CHOOSE(Amort!$B$7,G346,I346,K346,M346,E346)</f>
        <v>#NUM!</v>
      </c>
      <c r="G347" s="73" t="e">
        <f>-PPMT(Amort!$B$9/(12/Amort!$B$4),A347,Amort!$B$8,Amort!$B$2)</f>
        <v>#NUM!</v>
      </c>
      <c r="I347" s="73" t="e">
        <f t="shared" si="28"/>
        <v>#NUM!</v>
      </c>
      <c r="K347" s="72">
        <f>Amort!$B$2/Amort!$B$8</f>
        <v>9333.3333333333339</v>
      </c>
      <c r="M347" s="22">
        <v>0</v>
      </c>
    </row>
    <row r="348" spans="1:13">
      <c r="A348" s="22">
        <v>344</v>
      </c>
      <c r="C348" s="72" t="e">
        <f>C347-CHOOSE(Amort!$B$7,G347,I347,K347,M347,E347)</f>
        <v>#NUM!</v>
      </c>
      <c r="G348" s="73" t="e">
        <f>-PPMT(Amort!$B$9/(12/Amort!$B$4),A348,Amort!$B$8,Amort!$B$2)</f>
        <v>#NUM!</v>
      </c>
      <c r="I348" s="73" t="e">
        <f t="shared" si="28"/>
        <v>#NUM!</v>
      </c>
      <c r="K348" s="72">
        <f>Amort!$B$2/Amort!$B$8</f>
        <v>9333.3333333333339</v>
      </c>
      <c r="M348" s="22">
        <v>0</v>
      </c>
    </row>
    <row r="349" spans="1:13">
      <c r="A349" s="22">
        <v>345</v>
      </c>
      <c r="C349" s="72" t="e">
        <f>C348-CHOOSE(Amort!$B$7,G348,I348,K348,M348,E348)</f>
        <v>#NUM!</v>
      </c>
      <c r="G349" s="73" t="e">
        <f>-PPMT(Amort!$B$9/(12/Amort!$B$4),A349,Amort!$B$8,Amort!$B$2)</f>
        <v>#NUM!</v>
      </c>
      <c r="I349" s="73" t="e">
        <f t="shared" si="28"/>
        <v>#NUM!</v>
      </c>
      <c r="K349" s="72">
        <f>Amort!$B$2/Amort!$B$8</f>
        <v>9333.3333333333339</v>
      </c>
      <c r="M349" s="22">
        <v>0</v>
      </c>
    </row>
    <row r="350" spans="1:13">
      <c r="A350" s="22">
        <v>346</v>
      </c>
      <c r="C350" s="72" t="e">
        <f>C349-CHOOSE(Amort!$B$7,G349,I349,K349,M349,E349)</f>
        <v>#NUM!</v>
      </c>
      <c r="G350" s="73" t="e">
        <f>-PPMT(Amort!$B$9/(12/Amort!$B$4),A350,Amort!$B$8,Amort!$B$2)</f>
        <v>#NUM!</v>
      </c>
      <c r="I350" s="73" t="e">
        <f t="shared" si="28"/>
        <v>#NUM!</v>
      </c>
      <c r="K350" s="72">
        <f>Amort!$B$2/Amort!$B$8</f>
        <v>9333.3333333333339</v>
      </c>
      <c r="M350" s="22">
        <v>0</v>
      </c>
    </row>
    <row r="351" spans="1:13">
      <c r="A351" s="22">
        <v>347</v>
      </c>
      <c r="C351" s="72" t="e">
        <f>C350-CHOOSE(Amort!$B$7,G350,I350,K350,M350,E350)</f>
        <v>#NUM!</v>
      </c>
      <c r="G351" s="73" t="e">
        <f>-PPMT(Amort!$B$9/(12/Amort!$B$4),A351,Amort!$B$8,Amort!$B$2)</f>
        <v>#NUM!</v>
      </c>
      <c r="I351" s="73" t="e">
        <f t="shared" si="28"/>
        <v>#NUM!</v>
      </c>
      <c r="K351" s="72">
        <f>Amort!$B$2/Amort!$B$8</f>
        <v>9333.3333333333339</v>
      </c>
      <c r="M351" s="22">
        <v>0</v>
      </c>
    </row>
    <row r="352" spans="1:13">
      <c r="A352" s="22">
        <v>348</v>
      </c>
      <c r="C352" s="72" t="e">
        <f>C351-CHOOSE(Amort!$B$7,G351,I351,K351,M351,E351)</f>
        <v>#NUM!</v>
      </c>
      <c r="G352" s="73" t="e">
        <f>-PPMT(Amort!$B$9/(12/Amort!$B$4),A352,Amort!$B$8,Amort!$B$2)</f>
        <v>#NUM!</v>
      </c>
      <c r="I352" s="73" t="e">
        <f t="shared" si="28"/>
        <v>#NUM!</v>
      </c>
      <c r="K352" s="72">
        <f>Amort!$B$2/Amort!$B$8</f>
        <v>9333.3333333333339</v>
      </c>
      <c r="M352" s="22">
        <v>0</v>
      </c>
    </row>
    <row r="353" spans="1:13">
      <c r="A353" s="22">
        <v>349</v>
      </c>
      <c r="C353" s="72" t="e">
        <f>C352-CHOOSE(Amort!$B$7,G352,I352,K352,M352,E352)</f>
        <v>#NUM!</v>
      </c>
      <c r="G353" s="73" t="e">
        <f>-PPMT(Amort!$B$9/(12/Amort!$B$4),A353,Amort!$B$8,Amort!$B$2)</f>
        <v>#NUM!</v>
      </c>
      <c r="I353" s="73" t="e">
        <f t="shared" ref="I353:I364" si="29">ROUND(AVERAGE(G$353:G$364),0)</f>
        <v>#NUM!</v>
      </c>
      <c r="K353" s="72">
        <f>Amort!$B$2/Amort!$B$8</f>
        <v>9333.3333333333339</v>
      </c>
      <c r="M353" s="22">
        <v>0</v>
      </c>
    </row>
    <row r="354" spans="1:13">
      <c r="A354" s="22">
        <v>350</v>
      </c>
      <c r="C354" s="72" t="e">
        <f>C353-CHOOSE(Amort!$B$7,G353,I353,K353,M353,E353)</f>
        <v>#NUM!</v>
      </c>
      <c r="G354" s="73" t="e">
        <f>-PPMT(Amort!$B$9/(12/Amort!$B$4),A354,Amort!$B$8,Amort!$B$2)</f>
        <v>#NUM!</v>
      </c>
      <c r="I354" s="73" t="e">
        <f t="shared" si="29"/>
        <v>#NUM!</v>
      </c>
      <c r="K354" s="72">
        <f>Amort!$B$2/Amort!$B$8</f>
        <v>9333.3333333333339</v>
      </c>
      <c r="M354" s="22">
        <v>0</v>
      </c>
    </row>
    <row r="355" spans="1:13">
      <c r="A355" s="22">
        <v>351</v>
      </c>
      <c r="C355" s="72" t="e">
        <f>C354-CHOOSE(Amort!$B$7,G354,I354,K354,M354,E354)</f>
        <v>#NUM!</v>
      </c>
      <c r="G355" s="73" t="e">
        <f>-PPMT(Amort!$B$9/(12/Amort!$B$4),A355,Amort!$B$8,Amort!$B$2)</f>
        <v>#NUM!</v>
      </c>
      <c r="I355" s="73" t="e">
        <f t="shared" si="29"/>
        <v>#NUM!</v>
      </c>
      <c r="K355" s="72">
        <f>Amort!$B$2/Amort!$B$8</f>
        <v>9333.3333333333339</v>
      </c>
      <c r="M355" s="22">
        <v>0</v>
      </c>
    </row>
    <row r="356" spans="1:13">
      <c r="A356" s="22">
        <v>352</v>
      </c>
      <c r="C356" s="72" t="e">
        <f>C355-CHOOSE(Amort!$B$7,G355,I355,K355,M355,E355)</f>
        <v>#NUM!</v>
      </c>
      <c r="G356" s="73" t="e">
        <f>-PPMT(Amort!$B$9/(12/Amort!$B$4),A356,Amort!$B$8,Amort!$B$2)</f>
        <v>#NUM!</v>
      </c>
      <c r="I356" s="73" t="e">
        <f t="shared" si="29"/>
        <v>#NUM!</v>
      </c>
      <c r="K356" s="72">
        <f>Amort!$B$2/Amort!$B$8</f>
        <v>9333.3333333333339</v>
      </c>
      <c r="M356" s="22">
        <v>0</v>
      </c>
    </row>
    <row r="357" spans="1:13">
      <c r="A357" s="22">
        <v>353</v>
      </c>
      <c r="C357" s="72" t="e">
        <f>C356-CHOOSE(Amort!$B$7,G356,I356,K356,M356,E356)</f>
        <v>#NUM!</v>
      </c>
      <c r="G357" s="73" t="e">
        <f>-PPMT(Amort!$B$9/(12/Amort!$B$4),A357,Amort!$B$8,Amort!$B$2)</f>
        <v>#NUM!</v>
      </c>
      <c r="I357" s="73" t="e">
        <f t="shared" si="29"/>
        <v>#NUM!</v>
      </c>
      <c r="K357" s="72">
        <f>Amort!$B$2/Amort!$B$8</f>
        <v>9333.3333333333339</v>
      </c>
      <c r="M357" s="22">
        <v>0</v>
      </c>
    </row>
    <row r="358" spans="1:13">
      <c r="A358" s="22">
        <v>354</v>
      </c>
      <c r="C358" s="72" t="e">
        <f>C357-CHOOSE(Amort!$B$7,G357,I357,K357,M357,E357)</f>
        <v>#NUM!</v>
      </c>
      <c r="G358" s="73" t="e">
        <f>-PPMT(Amort!$B$9/(12/Amort!$B$4),A358,Amort!$B$8,Amort!$B$2)</f>
        <v>#NUM!</v>
      </c>
      <c r="I358" s="73" t="e">
        <f t="shared" si="29"/>
        <v>#NUM!</v>
      </c>
      <c r="K358" s="72">
        <f>Amort!$B$2/Amort!$B$8</f>
        <v>9333.3333333333339</v>
      </c>
      <c r="M358" s="22">
        <v>0</v>
      </c>
    </row>
    <row r="359" spans="1:13">
      <c r="A359" s="22">
        <v>355</v>
      </c>
      <c r="C359" s="72" t="e">
        <f>C358-CHOOSE(Amort!$B$7,G358,I358,K358,M358,E358)</f>
        <v>#NUM!</v>
      </c>
      <c r="G359" s="73" t="e">
        <f>-PPMT(Amort!$B$9/(12/Amort!$B$4),A359,Amort!$B$8,Amort!$B$2)</f>
        <v>#NUM!</v>
      </c>
      <c r="I359" s="73" t="e">
        <f t="shared" si="29"/>
        <v>#NUM!</v>
      </c>
      <c r="K359" s="72">
        <f>Amort!$B$2/Amort!$B$8</f>
        <v>9333.3333333333339</v>
      </c>
      <c r="M359" s="22">
        <v>0</v>
      </c>
    </row>
    <row r="360" spans="1:13">
      <c r="A360" s="22">
        <v>356</v>
      </c>
      <c r="C360" s="72" t="e">
        <f>C359-CHOOSE(Amort!$B$7,G359,I359,K359,M359,E359)</f>
        <v>#NUM!</v>
      </c>
      <c r="G360" s="73" t="e">
        <f>-PPMT(Amort!$B$9/(12/Amort!$B$4),A360,Amort!$B$8,Amort!$B$2)</f>
        <v>#NUM!</v>
      </c>
      <c r="I360" s="73" t="e">
        <f t="shared" si="29"/>
        <v>#NUM!</v>
      </c>
      <c r="K360" s="72">
        <f>Amort!$B$2/Amort!$B$8</f>
        <v>9333.3333333333339</v>
      </c>
      <c r="M360" s="22">
        <v>0</v>
      </c>
    </row>
    <row r="361" spans="1:13">
      <c r="A361" s="22">
        <v>357</v>
      </c>
      <c r="C361" s="72" t="e">
        <f>C360-CHOOSE(Amort!$B$7,G360,I360,K360,M360,E360)</f>
        <v>#NUM!</v>
      </c>
      <c r="G361" s="73" t="e">
        <f>-PPMT(Amort!$B$9/(12/Amort!$B$4),A361,Amort!$B$8,Amort!$B$2)</f>
        <v>#NUM!</v>
      </c>
      <c r="I361" s="73" t="e">
        <f t="shared" si="29"/>
        <v>#NUM!</v>
      </c>
      <c r="K361" s="72">
        <f>Amort!$B$2/Amort!$B$8</f>
        <v>9333.3333333333339</v>
      </c>
      <c r="M361" s="22">
        <v>0</v>
      </c>
    </row>
    <row r="362" spans="1:13">
      <c r="A362" s="22">
        <v>358</v>
      </c>
      <c r="C362" s="72" t="e">
        <f>C361-CHOOSE(Amort!$B$7,G361,I361,K361,M361,E361)</f>
        <v>#NUM!</v>
      </c>
      <c r="G362" s="73" t="e">
        <f>-PPMT(Amort!$B$9/(12/Amort!$B$4),A362,Amort!$B$8,Amort!$B$2)</f>
        <v>#NUM!</v>
      </c>
      <c r="I362" s="73" t="e">
        <f t="shared" si="29"/>
        <v>#NUM!</v>
      </c>
      <c r="K362" s="72">
        <f>Amort!$B$2/Amort!$B$8</f>
        <v>9333.3333333333339</v>
      </c>
      <c r="M362" s="22">
        <v>0</v>
      </c>
    </row>
    <row r="363" spans="1:13">
      <c r="A363" s="22">
        <v>359</v>
      </c>
      <c r="C363" s="72" t="e">
        <f>C362-CHOOSE(Amort!$B$7,G362,I362,K362,M362,E362)</f>
        <v>#NUM!</v>
      </c>
      <c r="G363" s="73" t="e">
        <f>-PPMT(Amort!$B$9/(12/Amort!$B$4),A363,Amort!$B$8,Amort!$B$2)</f>
        <v>#NUM!</v>
      </c>
      <c r="I363" s="73" t="e">
        <f t="shared" si="29"/>
        <v>#NUM!</v>
      </c>
      <c r="K363" s="72">
        <f>Amort!$B$2/Amort!$B$8</f>
        <v>9333.3333333333339</v>
      </c>
      <c r="M363" s="22">
        <v>0</v>
      </c>
    </row>
    <row r="364" spans="1:13">
      <c r="A364" s="22">
        <v>360</v>
      </c>
      <c r="C364" s="72" t="e">
        <f>C363-CHOOSE(Amort!$B$7,G363,I363,K363,M363,E363)</f>
        <v>#NUM!</v>
      </c>
      <c r="G364" s="73" t="e">
        <f>-PPMT(Amort!$B$9/(12/Amort!$B$4),A364,Amort!$B$8,Amort!$B$2)</f>
        <v>#NUM!</v>
      </c>
      <c r="I364" s="73" t="e">
        <f t="shared" si="29"/>
        <v>#NUM!</v>
      </c>
      <c r="K364" s="72">
        <f>Amort!$B$2/Amort!$B$8</f>
        <v>9333.3333333333339</v>
      </c>
      <c r="M364" s="22">
        <v>0</v>
      </c>
    </row>
  </sheetData>
  <phoneticPr fontId="0" type="noConversion"/>
  <pageMargins left="0.75" right="0.75" top="1" bottom="1" header="0.5" footer="0.5"/>
  <headerFooter differentFirst="1" alignWithMargins="0">
    <firstFooter>&amp;LInternal</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Termination Calculation</vt:lpstr>
      <vt:lpstr>Yield Maintenance Language - A</vt:lpstr>
      <vt:lpstr>Amort</vt:lpstr>
      <vt:lpstr>Calculations for Amort</vt:lpstr>
      <vt:lpstr>'Termination Calculation'!Print_Area</vt:lpstr>
      <vt:lpstr>'Yield Maintenance Language - A'!Print_Area</vt:lpstr>
    </vt:vector>
  </TitlesOfParts>
  <Company>BIG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Why manage interest expense?</dc:creator>
  <cp:keywords>Internal</cp:keywords>
  <cp:lastModifiedBy>Ed Kofman</cp:lastModifiedBy>
  <dcterms:created xsi:type="dcterms:W3CDTF">2005-07-15T15:29:27Z</dcterms:created>
  <dcterms:modified xsi:type="dcterms:W3CDTF">2025-02-11T16:06:38Z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{23AC461D-1CE7-4766-B01D-F69A02E87C38}</vt:lpwstr>
  </property>
  <property fmtid="{D5CDD505-2E9C-101B-9397-08002B2CF9AE}" pid="3" name="TitusGUID">
    <vt:lpwstr>0eabc6e3-0c50-4657-b384-6c936dc6b087</vt:lpwstr>
  </property>
  <property fmtid="{D5CDD505-2E9C-101B-9397-08002B2CF9AE}" pid="4" name="Classification">
    <vt:lpwstr>Internal</vt:lpwstr>
  </property>
</Properties>
</file>